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Рейтинг" sheetId="1" state="visible" r:id="rId1"/>
    <sheet name="Центр" sheetId="2" state="visible" r:id="rId2"/>
    <sheet name="Дирекция" sheetId="3" state="visible" r:id="rId3"/>
  </sheets>
  <calcPr refMode="R1C1"/>
</workbook>
</file>

<file path=xl/sharedStrings.xml><?xml version="1.0" encoding="utf-8"?>
<sst xmlns="http://schemas.openxmlformats.org/spreadsheetml/2006/main" count="79" uniqueCount="79">
  <si>
    <t xml:space="preserve">Рейтинг подведомственных получателей бюджетных средств 
и администраторов доходов областного бюджета Новосибирской области по результатам оценки качества финансового менеджмента</t>
  </si>
  <si>
    <t xml:space="preserve">за 2024 год</t>
  </si>
  <si>
    <t xml:space="preserve">Наименование учреждения</t>
  </si>
  <si>
    <t xml:space="preserve">Значение оценки качества финансового менеджмента</t>
  </si>
  <si>
    <t xml:space="preserve">Коэффициент сложности</t>
  </si>
  <si>
    <t xml:space="preserve">Рейтинговая оценка   </t>
  </si>
  <si>
    <t xml:space="preserve">высокие рейтинговые оценки</t>
  </si>
  <si>
    <t xml:space="preserve">средние рейтинговые оценки</t>
  </si>
  <si>
    <t xml:space="preserve">ГКУ НСО "Центр ГО, ЧС и ПБ Новосибирской области"</t>
  </si>
  <si>
    <t xml:space="preserve">ГКУ НСО "Проектная дирекция МинЖКХиЭ НСО"</t>
  </si>
  <si>
    <t xml:space="preserve">низкие рейтинговые оценки</t>
  </si>
  <si>
    <t xml:space="preserve">Отчет о результатах мониторинга качества финансового</t>
  </si>
  <si>
    <t xml:space="preserve">менеджмента, проведенного в отношении</t>
  </si>
  <si>
    <t xml:space="preserve">(наименование бюджетного учреждения)</t>
  </si>
  <si>
    <t xml:space="preserve">(отчетный период)</t>
  </si>
  <si>
    <t xml:space="preserve">Номер показателя</t>
  </si>
  <si>
    <t xml:space="preserve">Наименование показателя</t>
  </si>
  <si>
    <t xml:space="preserve">Единица измерения</t>
  </si>
  <si>
    <t xml:space="preserve">Вес (%)</t>
  </si>
  <si>
    <t xml:space="preserve">Результаты значения оценки показателя</t>
  </si>
  <si>
    <t xml:space="preserve">Среднее значение оценки показателя, сложившееся по всем учреждениям</t>
  </si>
  <si>
    <t>КФМ</t>
  </si>
  <si>
    <t xml:space="preserve">1. Показатели качества управления доходами областного бюджета</t>
  </si>
  <si>
    <t>1.1.</t>
  </si>
  <si>
    <t xml:space="preserve">Качество управления просроченной дебиторской задолженностью по платежам в бюджет</t>
  </si>
  <si>
    <t>-</t>
  </si>
  <si>
    <t>1.2.</t>
  </si>
  <si>
    <t xml:space="preserve">Качество планирования поступлений доходов (за исключением доходов от штрафов)</t>
  </si>
  <si>
    <t>Ед.</t>
  </si>
  <si>
    <t>1.3.</t>
  </si>
  <si>
    <t xml:space="preserve">Качество планирования поступлений доходов от штрафов, санкций, возмещения ущерба</t>
  </si>
  <si>
    <t xml:space="preserve">2. Показатели качества управления расходами областного бюджета Новосибирской области</t>
  </si>
  <si>
    <t>2.1.</t>
  </si>
  <si>
    <t xml:space="preserve">Неправомерное, в том числе нецелевое использование бюджетных средств</t>
  </si>
  <si>
    <t>%</t>
  </si>
  <si>
    <t>2.2.</t>
  </si>
  <si>
    <t xml:space="preserve">Несоблюдение правил планирования закупок</t>
  </si>
  <si>
    <t>2.3.</t>
  </si>
  <si>
    <t xml:space="preserve">Нарушение порядка принятия бюджетных обязательств на закупку товаров, работ и услуг</t>
  </si>
  <si>
    <t>2.4.</t>
  </si>
  <si>
    <t xml:space="preserve">Своевременность принятия и постановки на учет бюджетных обязательств (по расходным обязательствам за исключением КВР 100 "Расходы на выплату персоналу", 300 "Социальное обеспечение")</t>
  </si>
  <si>
    <t>2.5.</t>
  </si>
  <si>
    <t xml:space="preserve">Погрешность кассового планирования</t>
  </si>
  <si>
    <t>2.6.</t>
  </si>
  <si>
    <t xml:space="preserve">Эффективность управления дебиторской задолженностью по расходам</t>
  </si>
  <si>
    <t>2.7.</t>
  </si>
  <si>
    <t xml:space="preserve">Эффективность управления кредиторской задолженностью по расходам</t>
  </si>
  <si>
    <t>2.8.</t>
  </si>
  <si>
    <t xml:space="preserve">Размещение учреждениями информации на официальном сайте в сети Интернет www.bus.gov.ru</t>
  </si>
  <si>
    <t xml:space="preserve">3. Показатели качества ведения учета и составления отчетности</t>
  </si>
  <si>
    <t>3.1.</t>
  </si>
  <si>
    <t xml:space="preserve">Своевременность сдачи отчета об исполнении бюджета</t>
  </si>
  <si>
    <t>Дн.</t>
  </si>
  <si>
    <t>3.2.</t>
  </si>
  <si>
    <t xml:space="preserve">Качество представленного отчета об исполнении бюджета</t>
  </si>
  <si>
    <t>Да/Нет</t>
  </si>
  <si>
    <t>3.3.</t>
  </si>
  <si>
    <t xml:space="preserve">Качество составления аналитических материалов к отчету об исполнении областного бюджета</t>
  </si>
  <si>
    <t xml:space="preserve">шт. </t>
  </si>
  <si>
    <t xml:space="preserve">4. Показатели качества организации и осуществления внутреннего финансового аудита </t>
  </si>
  <si>
    <t>4.1.</t>
  </si>
  <si>
    <t xml:space="preserve">Организация внутреннего финансового аудита </t>
  </si>
  <si>
    <t>Да/нет</t>
  </si>
  <si>
    <t>4.2.</t>
  </si>
  <si>
    <t xml:space="preserve">Качество организации внутреннего финансового аудита</t>
  </si>
  <si>
    <t>0</t>
  </si>
  <si>
    <t>4.3.</t>
  </si>
  <si>
    <t xml:space="preserve">Обеспечение независимости работы внутреннего финансового аудита</t>
  </si>
  <si>
    <t>4.4.</t>
  </si>
  <si>
    <t xml:space="preserve">Качество проведения аудиторских мероприятий, составления отчетности о результатах аудиторских мероприятий аудита, реализации результатов проведения аудиторских мероприятий</t>
  </si>
  <si>
    <t>50</t>
  </si>
  <si>
    <t>4.5.</t>
  </si>
  <si>
    <t xml:space="preserve">Качество исполнения предписаний КСП НСО, контрольного управления НСО, УФК по НСО</t>
  </si>
  <si>
    <t>100</t>
  </si>
  <si>
    <t xml:space="preserve">5. Показатели качества управления активами </t>
  </si>
  <si>
    <t>5.1.</t>
  </si>
  <si>
    <t xml:space="preserve">Недостачи и хищения государственной собственности</t>
  </si>
  <si>
    <t>5.2.</t>
  </si>
  <si>
    <t xml:space="preserve">Нарушения при управлении и распоряжении государственной собственностью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</si>
</sst>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2.000000"/>
      <color theme="1"/>
      <name val="Times New Roman"/>
    </font>
    <font>
      <b/>
      <sz val="14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4.000000"/>
      <color theme="1"/>
      <name val="Times New Roman"/>
    </font>
    <font>
      <u/>
      <sz val="12.000000"/>
      <color theme="1"/>
      <name val="Times New Roman"/>
    </font>
    <font>
      <sz val="10.000000"/>
      <color theme="1"/>
      <name val="Times New Roman"/>
    </font>
    <font>
      <b/>
      <i/>
      <sz val="12.000000"/>
      <color theme="1"/>
      <name val="Times New Roman"/>
    </font>
    <font>
      <b/>
      <i/>
      <sz val="12.000000"/>
      <name val="Times New Roman"/>
    </font>
  </fonts>
  <fills count="2">
    <fill>
      <patternFill patternType="none"/>
    </fill>
    <fill>
      <patternFill patternType="gray125"/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75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center" vertical="center"/>
    </xf>
    <xf fontId="1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1" fillId="0" borderId="0" numFmtId="0" xfId="0" applyFont="1" applyAlignment="1">
      <alignment vertical="center"/>
    </xf>
    <xf fontId="1" fillId="0" borderId="1" numFmtId="0" xfId="0" applyFont="1" applyBorder="1" applyAlignment="1">
      <alignment vertical="center" wrapText="1"/>
    </xf>
    <xf fontId="4" fillId="0" borderId="1" numFmtId="1" xfId="0" applyNumberFormat="1" applyFont="1" applyBorder="1" applyAlignment="1">
      <alignment horizontal="center" vertical="center"/>
    </xf>
    <xf fontId="4" fillId="0" borderId="1" numFmtId="160" xfId="0" applyNumberFormat="1" applyFont="1" applyBorder="1" applyAlignment="1">
      <alignment horizontal="center" vertical="center"/>
    </xf>
    <xf fontId="1" fillId="0" borderId="1" numFmtId="0" xfId="0" applyFont="1" applyBorder="1" applyAlignment="1">
      <alignment horizontal="left" vertical="center"/>
    </xf>
    <xf fontId="3" fillId="0" borderId="2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1" fillId="0" borderId="1" numFmtId="0" xfId="0" applyFont="1" applyBorder="1"/>
    <xf fontId="5" fillId="0" borderId="0" numFmtId="0" xfId="0" applyFont="1" applyAlignment="1">
      <alignment horizontal="right"/>
    </xf>
    <xf fontId="5" fillId="0" borderId="0" numFmtId="0" xfId="0" applyFont="1"/>
    <xf fontId="5" fillId="0" borderId="0" numFmtId="0" xfId="0" applyFont="1" applyAlignment="1">
      <alignment horizontal="left" vertical="center" wrapText="1"/>
    </xf>
    <xf fontId="5" fillId="0" borderId="0" numFmtId="0" xfId="0" applyFont="1" applyAlignment="1">
      <alignment horizontal="left" vertical="center"/>
    </xf>
    <xf fontId="5" fillId="0" borderId="0" numFmtId="0" xfId="0" applyFont="1" applyAlignment="1">
      <alignment vertical="center"/>
    </xf>
    <xf fontId="5" fillId="0" borderId="0" numFmtId="2" xfId="0" applyNumberFormat="1" applyFont="1" applyAlignment="1">
      <alignment vertical="center"/>
    </xf>
    <xf fontId="3" fillId="0" borderId="0" numFmtId="0" xfId="0" applyFont="1"/>
    <xf fontId="1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/>
    </xf>
    <xf fontId="0" fillId="0" borderId="0" numFmtId="0" xfId="0"/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/>
    </xf>
    <xf fontId="1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 vertical="center" wrapText="1"/>
    </xf>
    <xf fontId="1" fillId="0" borderId="8" numFmtId="0" xfId="0" applyFont="1" applyBorder="1" applyAlignment="1">
      <alignment horizontal="center" vertical="center" wrapText="1"/>
    </xf>
    <xf fontId="8" fillId="0" borderId="9" numFmtId="49" xfId="0" applyNumberFormat="1" applyFont="1" applyBorder="1" applyAlignment="1">
      <alignment vertical="center"/>
    </xf>
    <xf fontId="8" fillId="0" borderId="10" numFmtId="49" xfId="0" applyNumberFormat="1" applyFont="1" applyBorder="1" applyAlignment="1">
      <alignment vertical="center" wrapText="1"/>
    </xf>
    <xf fontId="8" fillId="0" borderId="8" numFmtId="49" xfId="0" applyNumberFormat="1" applyFont="1" applyBorder="1" applyAlignment="1">
      <alignment vertical="center" wrapText="1"/>
    </xf>
    <xf fontId="5" fillId="0" borderId="8" numFmtId="0" xfId="0" applyFont="1" applyBorder="1"/>
    <xf fontId="1" fillId="0" borderId="11" numFmtId="49" xfId="0" applyNumberFormat="1" applyFont="1" applyBorder="1" applyAlignment="1">
      <alignment horizontal="center" vertical="center"/>
    </xf>
    <xf fontId="1" fillId="0" borderId="11" numFmtId="0" xfId="0" applyFont="1" applyBorder="1" applyAlignment="1">
      <alignment horizontal="left" vertical="center" wrapText="1"/>
    </xf>
    <xf fontId="1" fillId="0" borderId="8" numFmtId="0" xfId="0" applyFont="1" applyBorder="1" applyAlignment="1">
      <alignment horizontal="center" vertical="center"/>
    </xf>
    <xf fontId="1" fillId="0" borderId="8" numFmtId="9" xfId="0" applyNumberFormat="1" applyFont="1" applyBorder="1" applyAlignment="1">
      <alignment horizontal="center" vertical="center"/>
    </xf>
    <xf fontId="1" fillId="0" borderId="8" numFmtId="1" xfId="0" applyNumberFormat="1" applyFont="1" applyBorder="1" applyAlignment="1">
      <alignment horizontal="center" vertical="center"/>
    </xf>
    <xf fontId="1" fillId="0" borderId="8" numFmtId="49" xfId="0" applyNumberFormat="1" applyFont="1" applyBorder="1" applyAlignment="1">
      <alignment horizontal="center" vertical="center"/>
    </xf>
    <xf fontId="1" fillId="0" borderId="8" numFmtId="0" xfId="0" applyFont="1" applyBorder="1" applyAlignment="1">
      <alignment horizontal="left" vertical="center" wrapText="1"/>
    </xf>
    <xf fontId="1" fillId="0" borderId="5" numFmtId="0" xfId="0" applyFont="1" applyBorder="1" applyAlignment="1">
      <alignment horizontal="left" vertical="center" wrapText="1"/>
    </xf>
    <xf fontId="9" fillId="0" borderId="9" numFmtId="0" xfId="0" applyFont="1" applyBorder="1" applyAlignment="1">
      <alignment vertical="center"/>
    </xf>
    <xf fontId="9" fillId="0" borderId="8" numFmtId="0" xfId="0" applyFont="1" applyBorder="1" applyAlignment="1">
      <alignment vertical="center"/>
    </xf>
    <xf fontId="8" fillId="0" borderId="8" numFmtId="49" xfId="0" applyNumberFormat="1" applyFont="1" applyBorder="1" applyAlignment="1">
      <alignment vertical="center"/>
    </xf>
    <xf fontId="5" fillId="0" borderId="8" numFmtId="160" xfId="0" applyNumberFormat="1" applyFont="1" applyBorder="1"/>
    <xf fontId="1" fillId="0" borderId="5" numFmtId="49" xfId="0" applyNumberFormat="1" applyFont="1" applyBorder="1" applyAlignment="1">
      <alignment horizontal="center" vertical="center"/>
    </xf>
    <xf fontId="8" fillId="0" borderId="10" numFmtId="49" xfId="0" applyNumberFormat="1" applyFont="1" applyBorder="1" applyAlignment="1">
      <alignment vertical="center"/>
    </xf>
    <xf fontId="5" fillId="0" borderId="0" numFmtId="1" xfId="0" applyNumberFormat="1" applyFont="1"/>
    <xf fontId="1" fillId="0" borderId="12" numFmtId="0" xfId="0" applyFont="1" applyBorder="1" applyAlignment="1">
      <alignment horizontal="center" vertical="center" wrapText="1"/>
    </xf>
    <xf fontId="1" fillId="0" borderId="13" numFmtId="0" xfId="0" applyFont="1" applyBorder="1" applyAlignment="1">
      <alignment horizontal="center" vertical="center" wrapText="1"/>
    </xf>
    <xf fontId="1" fillId="0" borderId="14" numFmtId="0" xfId="0" applyFont="1" applyBorder="1" applyAlignment="1">
      <alignment horizontal="center" vertical="center" wrapText="1"/>
    </xf>
    <xf fontId="8" fillId="0" borderId="15" numFmtId="49" xfId="0" applyNumberFormat="1" applyFont="1" applyBorder="1" applyAlignment="1">
      <alignment vertical="center"/>
    </xf>
    <xf fontId="8" fillId="0" borderId="2" numFmtId="49" xfId="0" applyNumberFormat="1" applyFont="1" applyBorder="1" applyAlignment="1">
      <alignment vertical="center"/>
    </xf>
    <xf fontId="1" fillId="0" borderId="16" numFmtId="49" xfId="0" applyNumberFormat="1" applyFont="1" applyBorder="1" applyAlignment="1">
      <alignment horizontal="left" vertical="center"/>
    </xf>
    <xf fontId="1" fillId="0" borderId="2" numFmtId="0" xfId="0" applyFont="1" applyBorder="1" applyAlignment="1">
      <alignment horizontal="left" vertical="center" wrapText="1"/>
    </xf>
    <xf fontId="1" fillId="0" borderId="17" numFmtId="0" xfId="0" applyFont="1" applyBorder="1" applyAlignment="1">
      <alignment horizontal="left" vertical="center" wrapText="1"/>
    </xf>
    <xf fontId="1" fillId="0" borderId="18" numFmtId="0" xfId="0" applyFont="1" applyBorder="1" applyAlignment="1">
      <alignment horizontal="left" vertical="center" wrapText="1"/>
    </xf>
    <xf fontId="5" fillId="0" borderId="8" numFmtId="1" xfId="0" applyNumberFormat="1" applyFont="1" applyBorder="1"/>
    <xf fontId="1" fillId="0" borderId="5" numFmtId="0" xfId="0" applyFont="1" applyBorder="1" applyAlignment="1">
      <alignment horizontal="center" vertical="center"/>
    </xf>
    <xf fontId="1" fillId="0" borderId="5" numFmtId="9" xfId="0" applyNumberFormat="1" applyFont="1" applyBorder="1" applyAlignment="1">
      <alignment horizontal="center" vertical="center"/>
    </xf>
    <xf fontId="1" fillId="0" borderId="5" numFmtId="1" xfId="0" applyNumberFormat="1" applyFont="1" applyBorder="1" applyAlignment="1">
      <alignment horizontal="center" vertical="center"/>
    </xf>
    <xf fontId="1" fillId="0" borderId="15" numFmtId="49" xfId="0" applyNumberFormat="1" applyFont="1" applyBorder="1" applyAlignment="1">
      <alignment horizontal="left" vertical="center"/>
    </xf>
    <xf fontId="5" fillId="0" borderId="19" numFmtId="1" xfId="0" applyNumberFormat="1" applyFont="1" applyBorder="1"/>
    <xf fontId="5" fillId="0" borderId="19" numFmtId="0" xfId="0" applyFont="1" applyBorder="1"/>
    <xf fontId="1" fillId="0" borderId="11" numFmtId="0" xfId="0" applyFont="1" applyBorder="1" applyAlignment="1">
      <alignment horizontal="center" vertical="center"/>
    </xf>
    <xf fontId="1" fillId="0" borderId="11" numFmtId="9" xfId="0" applyNumberFormat="1" applyFont="1" applyBorder="1" applyAlignment="1">
      <alignment horizontal="center" vertical="center"/>
    </xf>
    <xf fontId="1" fillId="0" borderId="11" numFmtId="1" xfId="0" applyNumberFormat="1" applyFont="1" applyBorder="1" applyAlignment="1">
      <alignment horizontal="center" vertical="center"/>
    </xf>
    <xf fontId="1" fillId="0" borderId="20" numFmtId="49" xfId="0" applyNumberFormat="1" applyFont="1" applyBorder="1" applyAlignment="1">
      <alignment horizontal="left" vertical="center"/>
    </xf>
    <xf fontId="1" fillId="0" borderId="21" numFmtId="49" xfId="0" applyNumberFormat="1" applyFont="1" applyBorder="1" applyAlignment="1">
      <alignment horizontal="left" vertical="center"/>
    </xf>
    <xf fontId="1" fillId="0" borderId="22" numFmtId="49" xfId="0" applyNumberFormat="1" applyFont="1" applyBorder="1" applyAlignment="1">
      <alignment horizontal="left" vertical="center"/>
    </xf>
    <xf fontId="1" fillId="0" borderId="23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B17" activeCellId="0" sqref="B17"/>
    </sheetView>
  </sheetViews>
  <sheetFormatPr defaultRowHeight="14.25"/>
  <cols>
    <col customWidth="1" min="1" max="1" style="1" width="2.00390625"/>
    <col customWidth="1" min="2" max="2" style="1" width="53.85546875"/>
    <col customWidth="1" min="3" max="3" style="1" width="29.140625"/>
    <col customWidth="1" min="4" max="4" style="1" width="19.42578125"/>
    <col customWidth="1" min="5" max="5" style="1" width="16"/>
    <col min="6" max="16384" style="1" width="9.140625"/>
  </cols>
  <sheetData>
    <row r="2" ht="15" customHeight="1">
      <c r="B2" s="2" t="s">
        <v>0</v>
      </c>
      <c r="C2" s="2"/>
      <c r="D2" s="2"/>
      <c r="E2" s="2"/>
    </row>
    <row r="3" ht="48.75" customHeight="1">
      <c r="B3" s="2"/>
      <c r="C3" s="2"/>
      <c r="D3" s="2"/>
      <c r="E3" s="2"/>
    </row>
    <row r="4" ht="18" customHeight="1">
      <c r="B4" s="3" t="s">
        <v>1</v>
      </c>
      <c r="C4" s="3"/>
      <c r="D4" s="3"/>
      <c r="E4" s="3"/>
    </row>
    <row r="5" ht="13.5" customHeight="1">
      <c r="B5" s="1"/>
      <c r="C5" s="1"/>
      <c r="D5" s="1"/>
      <c r="E5" s="1"/>
    </row>
    <row r="6" ht="65.25" customHeight="1">
      <c r="B6" s="4" t="s">
        <v>2</v>
      </c>
      <c r="C6" s="5" t="s">
        <v>3</v>
      </c>
      <c r="D6" s="5" t="s">
        <v>4</v>
      </c>
      <c r="E6" s="5" t="s">
        <v>5</v>
      </c>
    </row>
    <row r="7" ht="15">
      <c r="B7" s="6" t="s">
        <v>6</v>
      </c>
      <c r="C7" s="6"/>
      <c r="D7" s="6"/>
      <c r="E7" s="6"/>
    </row>
    <row r="8" ht="15">
      <c r="B8" s="6" t="s">
        <v>7</v>
      </c>
      <c r="C8" s="6"/>
      <c r="D8" s="6"/>
      <c r="E8" s="6"/>
    </row>
    <row r="9" s="7" customFormat="1" ht="30">
      <c r="B9" s="8" t="s">
        <v>8</v>
      </c>
      <c r="C9" s="9">
        <v>379</v>
      </c>
      <c r="D9" s="10">
        <v>1</v>
      </c>
      <c r="E9" s="9">
        <f>C9*D9</f>
        <v>379</v>
      </c>
    </row>
    <row r="10" s="7" customFormat="1" ht="15">
      <c r="B10" s="11" t="s">
        <v>9</v>
      </c>
      <c r="C10" s="9">
        <v>347</v>
      </c>
      <c r="D10" s="10">
        <v>1</v>
      </c>
      <c r="E10" s="9">
        <f>C10*D10</f>
        <v>347</v>
      </c>
    </row>
    <row r="11" ht="15">
      <c r="B11" s="12" t="s">
        <v>10</v>
      </c>
      <c r="C11" s="13"/>
      <c r="D11" s="13"/>
      <c r="E11" s="14"/>
    </row>
    <row r="12">
      <c r="B12" s="15"/>
      <c r="C12" s="15"/>
      <c r="D12" s="15"/>
      <c r="E12" s="15"/>
    </row>
    <row r="14" ht="17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ht="33" customHeight="1">
      <c r="A15" s="17"/>
      <c r="B15" s="18"/>
      <c r="C15" s="19"/>
      <c r="D15" s="19"/>
      <c r="E15" s="19"/>
      <c r="F15" s="20"/>
      <c r="G15" s="20"/>
      <c r="H15" s="20"/>
      <c r="I15" s="20"/>
      <c r="J15" s="17"/>
      <c r="K15" s="17"/>
    </row>
    <row r="16" ht="39" customHeight="1">
      <c r="A16" s="17"/>
      <c r="B16" s="18"/>
      <c r="C16" s="19"/>
      <c r="D16" s="19"/>
      <c r="E16" s="19"/>
      <c r="F16" s="17"/>
      <c r="G16" s="17"/>
      <c r="H16" s="17"/>
      <c r="I16" s="17"/>
      <c r="J16" s="17"/>
      <c r="K16" s="17"/>
    </row>
    <row r="17" ht="17.25">
      <c r="A17" s="17"/>
      <c r="B17" s="21"/>
      <c r="C17" s="17"/>
      <c r="D17" s="17"/>
      <c r="E17" s="17"/>
      <c r="F17" s="17"/>
      <c r="G17" s="17"/>
      <c r="H17" s="17"/>
      <c r="I17" s="17"/>
      <c r="J17" s="17"/>
      <c r="K17" s="17"/>
    </row>
    <row r="18" ht="14.25">
      <c r="A18" s="1"/>
      <c r="B18" s="1"/>
      <c r="C18" s="1"/>
      <c r="D18" s="1"/>
      <c r="E18" s="1"/>
    </row>
    <row r="26">
      <c r="F26" s="22"/>
    </row>
  </sheetData>
  <mergeCells count="7">
    <mergeCell ref="B2:E3"/>
    <mergeCell ref="B4:E4"/>
    <mergeCell ref="B7:E7"/>
    <mergeCell ref="B8:E8"/>
    <mergeCell ref="B11:E11"/>
    <mergeCell ref="B15:E15"/>
    <mergeCell ref="B16:E16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75" firstPageNumber="1" fitToWidth="1" fitToHeight="1" pageOrder="downThenOver" orientation="portrait" usePrinterDefaults="1" blackAndWhite="0" draft="0" cellComments="none" useFirstPageNumber="1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70" workbookViewId="0">
      <pane ySplit="10" topLeftCell="A11" activePane="bottomLeft" state="frozen"/>
      <selection activeCell="G48" activeCellId="0" sqref="G48"/>
    </sheetView>
  </sheetViews>
  <sheetFormatPr defaultRowHeight="14.25"/>
  <cols>
    <col customWidth="1" min="1" max="1" style="17" width="12.140625"/>
    <col customWidth="1" min="2" max="2" style="17" width="85.8515625"/>
    <col customWidth="1" min="3" max="3" style="17" width="11.85546875"/>
    <col customWidth="1" hidden="1" min="4" max="4" style="17" width="11.85546875"/>
    <col customWidth="1" min="5" max="5" style="17" width="12.7109375"/>
    <col customWidth="1" min="6" max="6" style="17" width="21.7109375"/>
    <col customWidth="1" hidden="1" min="7" max="7" style="17" width="17.7109375"/>
    <col min="8" max="16384" style="17" width="9.140625"/>
  </cols>
  <sheetData>
    <row r="1" ht="14.25">
      <c r="B1" s="17"/>
      <c r="C1" s="17"/>
      <c r="D1" s="17"/>
      <c r="E1" s="17"/>
      <c r="F1" s="17"/>
      <c r="G1" s="17"/>
      <c r="H1" s="17"/>
      <c r="I1" s="17"/>
      <c r="J1" s="17"/>
    </row>
    <row r="2" ht="15">
      <c r="A2" s="23" t="s">
        <v>11</v>
      </c>
      <c r="B2" s="23"/>
      <c r="C2" s="23"/>
      <c r="D2" s="23"/>
      <c r="E2" s="23"/>
      <c r="F2" s="23"/>
      <c r="G2" s="17"/>
      <c r="H2" s="17"/>
      <c r="I2" s="17"/>
      <c r="J2" s="17"/>
    </row>
    <row r="3" ht="15">
      <c r="A3" s="23" t="s">
        <v>12</v>
      </c>
      <c r="B3" s="23"/>
      <c r="C3" s="23"/>
      <c r="D3" s="23"/>
      <c r="E3" s="23"/>
      <c r="F3" s="23"/>
      <c r="G3" s="17"/>
      <c r="H3" s="17"/>
      <c r="I3" s="17"/>
      <c r="J3" s="17"/>
    </row>
    <row r="4" ht="14.25">
      <c r="A4" s="24" t="s">
        <v>8</v>
      </c>
      <c r="B4" s="24"/>
      <c r="C4" s="24"/>
      <c r="D4" s="24"/>
      <c r="E4" s="24"/>
      <c r="F4" s="24"/>
      <c r="G4" s="17"/>
      <c r="H4" s="17"/>
      <c r="I4" s="17"/>
      <c r="J4" s="17"/>
    </row>
    <row r="5" ht="14.25">
      <c r="A5" s="25" t="s">
        <v>13</v>
      </c>
      <c r="B5" s="26"/>
      <c r="C5" s="26"/>
      <c r="D5" s="26"/>
      <c r="E5" s="26"/>
      <c r="F5" s="26"/>
      <c r="G5" s="17"/>
      <c r="H5" s="17"/>
      <c r="I5" s="17"/>
      <c r="J5" s="17"/>
    </row>
    <row r="6" ht="15">
      <c r="A6" s="27"/>
      <c r="B6" s="27"/>
      <c r="C6" s="27"/>
      <c r="D6" s="27"/>
      <c r="E6" s="27"/>
      <c r="F6" s="27"/>
      <c r="G6" s="17"/>
      <c r="H6" s="17"/>
      <c r="I6" s="17"/>
      <c r="J6" s="17"/>
    </row>
    <row r="7" ht="15">
      <c r="A7" s="27" t="s">
        <v>1</v>
      </c>
      <c r="B7" s="27"/>
      <c r="C7" s="27"/>
      <c r="D7" s="27"/>
      <c r="E7" s="27"/>
      <c r="F7" s="27"/>
      <c r="G7" s="17"/>
      <c r="H7" s="17"/>
      <c r="I7" s="17"/>
      <c r="J7" s="17"/>
    </row>
    <row r="8" ht="14.25">
      <c r="A8" s="28" t="s">
        <v>14</v>
      </c>
      <c r="B8" s="28"/>
      <c r="C8" s="28"/>
      <c r="D8" s="28"/>
      <c r="E8" s="28"/>
      <c r="F8" s="28"/>
      <c r="G8" s="17"/>
      <c r="H8" s="17"/>
      <c r="I8" s="17"/>
      <c r="J8" s="17"/>
    </row>
    <row r="9" ht="15">
      <c r="A9" s="1"/>
      <c r="B9" s="1"/>
      <c r="C9" s="1"/>
      <c r="D9" s="1"/>
      <c r="E9" s="1"/>
      <c r="F9" s="1"/>
      <c r="G9" s="17"/>
      <c r="H9" s="17"/>
      <c r="I9" s="17"/>
      <c r="J9" s="17"/>
    </row>
    <row r="10" ht="60">
      <c r="A10" s="29" t="s">
        <v>15</v>
      </c>
      <c r="B10" s="29" t="s">
        <v>16</v>
      </c>
      <c r="C10" s="30" t="s">
        <v>17</v>
      </c>
      <c r="D10" s="31" t="s">
        <v>18</v>
      </c>
      <c r="E10" s="29" t="s">
        <v>19</v>
      </c>
      <c r="F10" s="32" t="s">
        <v>20</v>
      </c>
      <c r="G10" s="32" t="s">
        <v>21</v>
      </c>
    </row>
    <row r="11" ht="15">
      <c r="A11" s="33" t="s">
        <v>22</v>
      </c>
      <c r="B11" s="34"/>
      <c r="C11" s="35"/>
      <c r="D11" s="35"/>
      <c r="E11" s="35"/>
      <c r="F11" s="35"/>
      <c r="G11" s="36"/>
    </row>
    <row r="12" ht="30">
      <c r="A12" s="37" t="s">
        <v>23</v>
      </c>
      <c r="B12" s="38" t="s">
        <v>24</v>
      </c>
      <c r="C12" s="39" t="s">
        <v>25</v>
      </c>
      <c r="D12" s="40" t="s">
        <v>25</v>
      </c>
      <c r="E12" s="39" t="s">
        <v>25</v>
      </c>
      <c r="F12" s="41" t="s">
        <v>25</v>
      </c>
      <c r="G12" s="36"/>
    </row>
    <row r="13" ht="17.25">
      <c r="A13" s="42" t="s">
        <v>26</v>
      </c>
      <c r="B13" s="43" t="s">
        <v>27</v>
      </c>
      <c r="C13" s="39" t="s">
        <v>28</v>
      </c>
      <c r="D13" s="40">
        <v>0.84999999999999998</v>
      </c>
      <c r="E13" s="39">
        <v>50</v>
      </c>
      <c r="F13" s="41">
        <v>50</v>
      </c>
      <c r="G13" s="36">
        <f>D13*E13</f>
        <v>42.5</v>
      </c>
    </row>
    <row r="14" ht="30">
      <c r="A14" s="42" t="s">
        <v>29</v>
      </c>
      <c r="B14" s="44" t="s">
        <v>30</v>
      </c>
      <c r="C14" s="39" t="s">
        <v>28</v>
      </c>
      <c r="D14" s="40" t="s">
        <v>25</v>
      </c>
      <c r="E14" s="39" t="s">
        <v>25</v>
      </c>
      <c r="F14" s="41" t="s">
        <v>25</v>
      </c>
      <c r="G14" s="36"/>
    </row>
    <row r="15" ht="15">
      <c r="A15" s="45" t="s">
        <v>31</v>
      </c>
      <c r="B15" s="45"/>
      <c r="C15" s="46"/>
      <c r="D15" s="47"/>
      <c r="E15" s="46"/>
      <c r="F15" s="46"/>
      <c r="G15" s="36"/>
    </row>
    <row r="16" ht="17.25">
      <c r="A16" s="42" t="s">
        <v>32</v>
      </c>
      <c r="B16" s="38" t="s">
        <v>33</v>
      </c>
      <c r="C16" s="39" t="s">
        <v>34</v>
      </c>
      <c r="D16" s="40">
        <f>20%+3.333333%</f>
        <v>0.23333333000000001</v>
      </c>
      <c r="E16" s="39">
        <v>100</v>
      </c>
      <c r="F16" s="41">
        <f>(E16+Дирекция!E16)/2</f>
        <v>100</v>
      </c>
      <c r="G16" s="48">
        <f t="shared" ref="G16:G36" si="0">D16*E16</f>
        <v>23.333333</v>
      </c>
    </row>
    <row r="17" ht="17.25">
      <c r="A17" s="42" t="s">
        <v>35</v>
      </c>
      <c r="B17" s="43" t="s">
        <v>36</v>
      </c>
      <c r="C17" s="39" t="s">
        <v>28</v>
      </c>
      <c r="D17" s="40">
        <f t="shared" ref="D17:D19" si="1">10%+3.333333%</f>
        <v>0.13333333</v>
      </c>
      <c r="E17" s="41">
        <v>100</v>
      </c>
      <c r="F17" s="41">
        <f>(E17+Дирекция!E17)/2</f>
        <v>100</v>
      </c>
      <c r="G17" s="48">
        <f t="shared" si="0"/>
        <v>13.333333</v>
      </c>
    </row>
    <row r="18" ht="30">
      <c r="A18" s="42" t="s">
        <v>37</v>
      </c>
      <c r="B18" s="43" t="s">
        <v>38</v>
      </c>
      <c r="C18" s="39"/>
      <c r="D18" s="40">
        <f t="shared" si="1"/>
        <v>0.13333333</v>
      </c>
      <c r="E18" s="41">
        <v>100</v>
      </c>
      <c r="F18" s="41">
        <f>(E18+Дирекция!E18)/2</f>
        <v>100</v>
      </c>
      <c r="G18" s="48">
        <f t="shared" si="0"/>
        <v>13.333333</v>
      </c>
    </row>
    <row r="19" ht="45">
      <c r="A19" s="42" t="s">
        <v>39</v>
      </c>
      <c r="B19" s="43" t="s">
        <v>40</v>
      </c>
      <c r="C19" s="39" t="s">
        <v>34</v>
      </c>
      <c r="D19" s="40">
        <f t="shared" si="1"/>
        <v>0.13333333</v>
      </c>
      <c r="E19" s="39">
        <v>75</v>
      </c>
      <c r="F19" s="41">
        <f>(E19+Дирекция!E19)/2</f>
        <v>75</v>
      </c>
      <c r="G19" s="48">
        <f t="shared" si="0"/>
        <v>9.9999997500000006</v>
      </c>
    </row>
    <row r="20" ht="17.25">
      <c r="A20" s="42" t="s">
        <v>41</v>
      </c>
      <c r="B20" s="43" t="s">
        <v>42</v>
      </c>
      <c r="C20" s="39" t="s">
        <v>34</v>
      </c>
      <c r="D20" s="40">
        <f>30%+3.333333%</f>
        <v>0.33333332999999998</v>
      </c>
      <c r="E20" s="39">
        <v>100</v>
      </c>
      <c r="F20" s="41">
        <f>(E20+Дирекция!E20)/2</f>
        <v>100</v>
      </c>
      <c r="G20" s="48">
        <f t="shared" si="0"/>
        <v>33.333332999999996</v>
      </c>
    </row>
    <row r="21" ht="15">
      <c r="A21" s="42" t="s">
        <v>43</v>
      </c>
      <c r="B21" s="43" t="s">
        <v>44</v>
      </c>
      <c r="C21" s="39" t="s">
        <v>34</v>
      </c>
      <c r="D21" s="40" t="s">
        <v>25</v>
      </c>
      <c r="E21" s="39" t="s">
        <v>25</v>
      </c>
      <c r="F21" s="41" t="s">
        <v>25</v>
      </c>
      <c r="G21" s="36"/>
    </row>
    <row r="22" ht="15">
      <c r="A22" s="42" t="s">
        <v>45</v>
      </c>
      <c r="B22" s="43" t="s">
        <v>46</v>
      </c>
      <c r="C22" s="39" t="s">
        <v>34</v>
      </c>
      <c r="D22" s="40" t="s">
        <v>25</v>
      </c>
      <c r="E22" s="39" t="s">
        <v>25</v>
      </c>
      <c r="F22" s="41" t="s">
        <v>25</v>
      </c>
      <c r="G22" s="36"/>
    </row>
    <row r="23" ht="30">
      <c r="A23" s="49" t="s">
        <v>47</v>
      </c>
      <c r="B23" s="44" t="s">
        <v>48</v>
      </c>
      <c r="C23" s="39" t="s">
        <v>34</v>
      </c>
      <c r="D23" s="40">
        <f>10%+3.333333%</f>
        <v>0.13333333</v>
      </c>
      <c r="E23" s="39">
        <v>100</v>
      </c>
      <c r="F23" s="41">
        <f>(E23+Дирекция!E23)/2</f>
        <v>100</v>
      </c>
      <c r="G23" s="48">
        <f t="shared" si="0"/>
        <v>13.333333</v>
      </c>
    </row>
    <row r="24" ht="15">
      <c r="A24" s="33" t="s">
        <v>49</v>
      </c>
      <c r="B24" s="50"/>
      <c r="C24" s="47"/>
      <c r="D24" s="47"/>
      <c r="E24" s="47"/>
      <c r="F24" s="47"/>
      <c r="G24" s="36"/>
    </row>
    <row r="25" ht="17.25">
      <c r="A25" s="37" t="s">
        <v>50</v>
      </c>
      <c r="B25" s="38" t="s">
        <v>51</v>
      </c>
      <c r="C25" s="39" t="s">
        <v>52</v>
      </c>
      <c r="D25" s="40">
        <v>0.40000000000000002</v>
      </c>
      <c r="E25" s="39">
        <v>100</v>
      </c>
      <c r="F25" s="41">
        <f>(E25+Дирекция!E25)/2</f>
        <v>100</v>
      </c>
      <c r="G25" s="48">
        <f t="shared" si="0"/>
        <v>40</v>
      </c>
    </row>
    <row r="26" ht="17.25">
      <c r="A26" s="42" t="s">
        <v>53</v>
      </c>
      <c r="B26" s="43" t="s">
        <v>54</v>
      </c>
      <c r="C26" s="39" t="s">
        <v>55</v>
      </c>
      <c r="D26" s="40">
        <v>0.5</v>
      </c>
      <c r="E26" s="39">
        <v>100</v>
      </c>
      <c r="F26" s="41">
        <f>(E26+Дирекция!E26)/2</f>
        <v>100</v>
      </c>
      <c r="G26" s="48">
        <f t="shared" si="0"/>
        <v>50</v>
      </c>
    </row>
    <row r="27" ht="30">
      <c r="A27" s="49" t="s">
        <v>56</v>
      </c>
      <c r="B27" s="44" t="s">
        <v>57</v>
      </c>
      <c r="C27" s="39" t="s">
        <v>58</v>
      </c>
      <c r="D27" s="40">
        <v>0.29999999999999999</v>
      </c>
      <c r="E27" s="39">
        <v>100</v>
      </c>
      <c r="F27" s="41">
        <f>(E27+Дирекция!E27)/2</f>
        <v>100</v>
      </c>
      <c r="G27" s="48">
        <f t="shared" si="0"/>
        <v>30</v>
      </c>
    </row>
    <row r="28" ht="15">
      <c r="A28" s="33" t="s">
        <v>59</v>
      </c>
      <c r="B28" s="50"/>
      <c r="C28" s="47"/>
      <c r="D28" s="47"/>
      <c r="E28" s="47"/>
      <c r="F28" s="47"/>
      <c r="G28" s="36"/>
    </row>
    <row r="29" ht="17.25">
      <c r="A29" s="37" t="s">
        <v>60</v>
      </c>
      <c r="B29" s="38" t="s">
        <v>61</v>
      </c>
      <c r="C29" s="39" t="s">
        <v>62</v>
      </c>
      <c r="D29" s="40">
        <v>0.10000000000000001</v>
      </c>
      <c r="E29" s="39">
        <v>0</v>
      </c>
      <c r="F29" s="41">
        <f>(E29+Дирекция!E29)/2</f>
        <v>50</v>
      </c>
      <c r="G29" s="48">
        <f t="shared" si="0"/>
        <v>0</v>
      </c>
    </row>
    <row r="30" ht="17.25">
      <c r="A30" s="42" t="s">
        <v>63</v>
      </c>
      <c r="B30" s="43" t="s">
        <v>64</v>
      </c>
      <c r="C30" s="39" t="s">
        <v>34</v>
      </c>
      <c r="D30" s="40">
        <v>0.29999999999999999</v>
      </c>
      <c r="E30" s="42" t="s">
        <v>65</v>
      </c>
      <c r="F30" s="41">
        <f>(E30+Дирекция!E30)/2</f>
        <v>0</v>
      </c>
      <c r="G30" s="48">
        <f t="shared" si="0"/>
        <v>0</v>
      </c>
    </row>
    <row r="31" ht="17.25">
      <c r="A31" s="42" t="s">
        <v>66</v>
      </c>
      <c r="B31" s="43" t="s">
        <v>67</v>
      </c>
      <c r="C31" s="39" t="s">
        <v>62</v>
      </c>
      <c r="D31" s="40">
        <v>0.10000000000000001</v>
      </c>
      <c r="E31" s="42" t="s">
        <v>65</v>
      </c>
      <c r="F31" s="41">
        <f>(E31+Дирекция!E31)/2</f>
        <v>0</v>
      </c>
      <c r="G31" s="48">
        <f t="shared" si="0"/>
        <v>0</v>
      </c>
    </row>
    <row r="32" ht="45">
      <c r="A32" s="42" t="s">
        <v>68</v>
      </c>
      <c r="B32" s="43" t="s">
        <v>69</v>
      </c>
      <c r="C32" s="39" t="s">
        <v>34</v>
      </c>
      <c r="D32" s="40">
        <v>0.40000000000000002</v>
      </c>
      <c r="E32" s="42" t="s">
        <v>70</v>
      </c>
      <c r="F32" s="41">
        <f>(E32+Дирекция!E32)/2</f>
        <v>50</v>
      </c>
      <c r="G32" s="48">
        <f t="shared" si="0"/>
        <v>20</v>
      </c>
    </row>
    <row r="33" ht="30">
      <c r="A33" s="49" t="s">
        <v>71</v>
      </c>
      <c r="B33" s="44" t="s">
        <v>72</v>
      </c>
      <c r="C33" s="39" t="s">
        <v>58</v>
      </c>
      <c r="D33" s="40">
        <v>0.10000000000000001</v>
      </c>
      <c r="E33" s="42" t="s">
        <v>73</v>
      </c>
      <c r="F33" s="41">
        <f>(E33+Дирекция!E33)/2</f>
        <v>100</v>
      </c>
      <c r="G33" s="48">
        <f t="shared" si="0"/>
        <v>10</v>
      </c>
    </row>
    <row r="34" ht="15">
      <c r="A34" s="33" t="s">
        <v>74</v>
      </c>
      <c r="B34" s="50"/>
      <c r="C34" s="47"/>
      <c r="D34" s="47"/>
      <c r="E34" s="47"/>
      <c r="F34" s="47"/>
      <c r="G34" s="36"/>
    </row>
    <row r="35" ht="17.25">
      <c r="A35" s="37" t="s">
        <v>75</v>
      </c>
      <c r="B35" s="38" t="s">
        <v>76</v>
      </c>
      <c r="C35" s="39" t="s">
        <v>28</v>
      </c>
      <c r="D35" s="40">
        <v>0.5</v>
      </c>
      <c r="E35" s="39">
        <v>100</v>
      </c>
      <c r="F35" s="41">
        <f>(E35+Дирекция!E35)/2</f>
        <v>100</v>
      </c>
      <c r="G35" s="36">
        <f t="shared" si="0"/>
        <v>50</v>
      </c>
    </row>
    <row r="36" ht="17.25">
      <c r="A36" s="42" t="s">
        <v>77</v>
      </c>
      <c r="B36" s="43" t="s">
        <v>78</v>
      </c>
      <c r="C36" s="39" t="s">
        <v>28</v>
      </c>
      <c r="D36" s="40">
        <v>0.29999999999999999</v>
      </c>
      <c r="E36" s="39">
        <v>100</v>
      </c>
      <c r="F36" s="41">
        <f>(E36+Дирекция!E36)/2</f>
        <v>100</v>
      </c>
      <c r="G36" s="36">
        <f t="shared" si="0"/>
        <v>30</v>
      </c>
    </row>
    <row r="37" ht="17.25">
      <c r="F37" s="17"/>
      <c r="G37" s="51">
        <f>SUM(G11:G36)</f>
        <v>379.16666475</v>
      </c>
    </row>
    <row r="38" ht="14.25">
      <c r="F38" s="17"/>
    </row>
    <row r="39" ht="14.25">
      <c r="F39" s="17"/>
    </row>
  </sheetData>
  <mergeCells count="7">
    <mergeCell ref="A2:F2"/>
    <mergeCell ref="A3:F3"/>
    <mergeCell ref="A4:F4"/>
    <mergeCell ref="A5:F5"/>
    <mergeCell ref="A6:F6"/>
    <mergeCell ref="A7:F7"/>
    <mergeCell ref="A8:F8"/>
  </mergeCells>
  <printOptions headings="0" gridLines="0"/>
  <pageMargins left="0.69999999999999996" right="0.69999999999999996" top="0.75" bottom="0.75" header="0.29999999999999999" footer="0.29999999999999999"/>
  <pageSetup paperSize="9" scale="63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100" workbookViewId="0">
      <pane ySplit="10" topLeftCell="A11" activePane="bottomLeft" state="frozen"/>
      <selection activeCell="G48" activeCellId="0" sqref="G48"/>
    </sheetView>
  </sheetViews>
  <sheetFormatPr defaultRowHeight="14.25"/>
  <cols>
    <col customWidth="1" min="1" max="1" style="17" width="11.28515625"/>
    <col customWidth="1" min="2" max="2" style="17" width="89.00390625"/>
    <col customWidth="1" min="3" max="3" style="17" width="11.85546875"/>
    <col customWidth="1" hidden="1" min="4" max="4" style="17" width="11.85546875"/>
    <col customWidth="1" min="5" max="5" style="17" width="12.7109375"/>
    <col customWidth="1" min="6" max="6" style="17" width="21.7109375"/>
    <col customWidth="1" hidden="1" min="7" max="7" style="17" width="19.421875"/>
    <col min="8" max="16384" style="17" width="9.140625"/>
  </cols>
  <sheetData>
    <row r="1" ht="14.25"/>
    <row r="2" ht="15">
      <c r="A2" s="23" t="s">
        <v>11</v>
      </c>
      <c r="B2" s="23"/>
      <c r="C2" s="23"/>
      <c r="D2" s="23"/>
      <c r="E2" s="23"/>
      <c r="F2" s="23"/>
    </row>
    <row r="3" ht="15">
      <c r="A3" s="23" t="s">
        <v>12</v>
      </c>
      <c r="B3" s="23"/>
      <c r="C3" s="23"/>
      <c r="D3" s="23"/>
      <c r="E3" s="23"/>
      <c r="F3" s="23"/>
    </row>
    <row r="4" ht="14.25">
      <c r="A4" s="24" t="s">
        <v>9</v>
      </c>
      <c r="B4" s="24"/>
      <c r="C4" s="24"/>
      <c r="D4" s="24"/>
      <c r="E4" s="24"/>
      <c r="F4" s="24"/>
    </row>
    <row r="5">
      <c r="A5" s="25" t="s">
        <v>13</v>
      </c>
      <c r="B5" s="26"/>
      <c r="C5" s="26"/>
      <c r="D5" s="26"/>
      <c r="E5" s="26"/>
      <c r="F5" s="26"/>
    </row>
    <row r="6" ht="14.25" hidden="1">
      <c r="A6" s="27"/>
      <c r="B6" s="27"/>
      <c r="C6" s="27"/>
      <c r="D6" s="27"/>
      <c r="E6" s="27"/>
      <c r="F6" s="27"/>
    </row>
    <row r="7" ht="15">
      <c r="A7" s="27" t="s">
        <v>1</v>
      </c>
      <c r="B7" s="27"/>
      <c r="C7" s="27"/>
      <c r="D7" s="27"/>
      <c r="E7" s="27"/>
      <c r="F7" s="27"/>
    </row>
    <row r="8">
      <c r="A8" s="28" t="s">
        <v>14</v>
      </c>
      <c r="B8" s="28"/>
      <c r="C8" s="28"/>
      <c r="D8" s="28"/>
      <c r="E8" s="28"/>
      <c r="F8" s="28"/>
    </row>
    <row r="9" ht="15">
      <c r="A9" s="1"/>
      <c r="B9" s="1"/>
      <c r="C9" s="1"/>
      <c r="D9" s="1"/>
      <c r="E9" s="1"/>
      <c r="F9" s="1"/>
    </row>
    <row r="10" ht="60">
      <c r="A10" s="52" t="s">
        <v>15</v>
      </c>
      <c r="B10" s="53" t="s">
        <v>16</v>
      </c>
      <c r="C10" s="31" t="s">
        <v>17</v>
      </c>
      <c r="D10" s="31" t="s">
        <v>18</v>
      </c>
      <c r="E10" s="31" t="s">
        <v>19</v>
      </c>
      <c r="F10" s="54" t="s">
        <v>20</v>
      </c>
      <c r="G10" s="54" t="s">
        <v>21</v>
      </c>
    </row>
    <row r="11" ht="15">
      <c r="A11" s="55" t="s">
        <v>22</v>
      </c>
      <c r="B11" s="56"/>
      <c r="C11" s="47"/>
      <c r="D11" s="47"/>
      <c r="E11" s="47"/>
      <c r="F11" s="47"/>
      <c r="G11" s="36"/>
    </row>
    <row r="12" ht="15">
      <c r="A12" s="57" t="s">
        <v>23</v>
      </c>
      <c r="B12" s="58" t="s">
        <v>24</v>
      </c>
      <c r="C12" s="39" t="s">
        <v>25</v>
      </c>
      <c r="D12" s="40" t="s">
        <v>25</v>
      </c>
      <c r="E12" s="39" t="s">
        <v>25</v>
      </c>
      <c r="F12" s="41" t="s">
        <v>25</v>
      </c>
      <c r="G12" s="36"/>
    </row>
    <row r="13" ht="15">
      <c r="A13" s="57" t="s">
        <v>26</v>
      </c>
      <c r="B13" s="58" t="s">
        <v>27</v>
      </c>
      <c r="C13" s="39" t="s">
        <v>28</v>
      </c>
      <c r="D13" s="40" t="s">
        <v>25</v>
      </c>
      <c r="E13" s="39" t="s">
        <v>25</v>
      </c>
      <c r="F13" s="41">
        <f>Центр!F13</f>
        <v>50</v>
      </c>
      <c r="G13" s="36"/>
    </row>
    <row r="14" ht="15">
      <c r="A14" s="57" t="s">
        <v>29</v>
      </c>
      <c r="B14" s="59" t="s">
        <v>30</v>
      </c>
      <c r="C14" s="39" t="s">
        <v>28</v>
      </c>
      <c r="D14" s="40" t="s">
        <v>25</v>
      </c>
      <c r="E14" s="39" t="s">
        <v>25</v>
      </c>
      <c r="F14" s="41" t="str">
        <f>Центр!F14</f>
        <v>-</v>
      </c>
      <c r="G14" s="36"/>
    </row>
    <row r="15" ht="15">
      <c r="A15" s="55" t="s">
        <v>31</v>
      </c>
      <c r="B15" s="33"/>
      <c r="C15" s="47"/>
      <c r="D15" s="47"/>
      <c r="E15" s="47"/>
      <c r="F15" s="47"/>
      <c r="G15" s="36"/>
    </row>
    <row r="16" ht="17.25">
      <c r="A16" s="57" t="s">
        <v>32</v>
      </c>
      <c r="B16" s="60" t="s">
        <v>33</v>
      </c>
      <c r="C16" s="39" t="s">
        <v>34</v>
      </c>
      <c r="D16" s="40">
        <f>20%+3.333333%</f>
        <v>0.23333333000000001</v>
      </c>
      <c r="E16" s="39">
        <v>100</v>
      </c>
      <c r="F16" s="41">
        <f>Центр!F16</f>
        <v>100</v>
      </c>
      <c r="G16" s="61">
        <f t="shared" ref="G16:G36" si="2">D16*E16</f>
        <v>23.333333</v>
      </c>
    </row>
    <row r="17" ht="17.25">
      <c r="A17" s="57" t="s">
        <v>35</v>
      </c>
      <c r="B17" s="59" t="s">
        <v>36</v>
      </c>
      <c r="C17" s="62" t="s">
        <v>28</v>
      </c>
      <c r="D17" s="63">
        <f t="shared" ref="D17:D19" si="3">10%+3.333333%</f>
        <v>0.13333333</v>
      </c>
      <c r="E17" s="62">
        <v>100</v>
      </c>
      <c r="F17" s="64">
        <f>Центр!F17</f>
        <v>100</v>
      </c>
      <c r="G17" s="61">
        <f t="shared" si="2"/>
        <v>13.333333</v>
      </c>
    </row>
    <row r="18" ht="34.5" customHeight="1">
      <c r="A18" s="65" t="s">
        <v>37</v>
      </c>
      <c r="B18" s="43" t="s">
        <v>38</v>
      </c>
      <c r="C18" s="39"/>
      <c r="D18" s="40">
        <f t="shared" si="3"/>
        <v>0.13333333</v>
      </c>
      <c r="E18" s="39">
        <v>100</v>
      </c>
      <c r="F18" s="41">
        <f>Центр!F18</f>
        <v>100</v>
      </c>
      <c r="G18" s="66">
        <f t="shared" si="2"/>
        <v>13.333333</v>
      </c>
    </row>
    <row r="19" ht="45">
      <c r="A19" s="65" t="s">
        <v>39</v>
      </c>
      <c r="B19" s="43" t="s">
        <v>40</v>
      </c>
      <c r="C19" s="39" t="s">
        <v>34</v>
      </c>
      <c r="D19" s="40">
        <f t="shared" si="3"/>
        <v>0.13333333</v>
      </c>
      <c r="E19" s="39">
        <v>75</v>
      </c>
      <c r="F19" s="41">
        <f>Центр!F19</f>
        <v>75</v>
      </c>
      <c r="G19" s="66">
        <f t="shared" si="2"/>
        <v>9.9999997500000006</v>
      </c>
    </row>
    <row r="20" ht="17.25">
      <c r="A20" s="65" t="s">
        <v>41</v>
      </c>
      <c r="B20" s="43" t="s">
        <v>42</v>
      </c>
      <c r="C20" s="39" t="s">
        <v>34</v>
      </c>
      <c r="D20" s="40">
        <f>30%+3.333333%</f>
        <v>0.33333332999999998</v>
      </c>
      <c r="E20" s="39">
        <v>100</v>
      </c>
      <c r="F20" s="41">
        <f>Центр!F20</f>
        <v>100</v>
      </c>
      <c r="G20" s="66">
        <f t="shared" si="2"/>
        <v>33.333332999999996</v>
      </c>
    </row>
    <row r="21" ht="15">
      <c r="A21" s="65" t="s">
        <v>43</v>
      </c>
      <c r="B21" s="43" t="s">
        <v>44</v>
      </c>
      <c r="C21" s="39" t="s">
        <v>34</v>
      </c>
      <c r="D21" s="40" t="s">
        <v>25</v>
      </c>
      <c r="E21" s="39" t="s">
        <v>25</v>
      </c>
      <c r="F21" s="41" t="s">
        <v>25</v>
      </c>
      <c r="G21" s="67"/>
    </row>
    <row r="22" ht="15">
      <c r="A22" s="65" t="s">
        <v>45</v>
      </c>
      <c r="B22" s="43" t="s">
        <v>46</v>
      </c>
      <c r="C22" s="39" t="s">
        <v>34</v>
      </c>
      <c r="D22" s="40" t="s">
        <v>25</v>
      </c>
      <c r="E22" s="39" t="s">
        <v>25</v>
      </c>
      <c r="F22" s="41" t="s">
        <v>25</v>
      </c>
      <c r="G22" s="67"/>
    </row>
    <row r="23" ht="32.25" customHeight="1">
      <c r="A23" s="65" t="s">
        <v>47</v>
      </c>
      <c r="B23" s="43" t="s">
        <v>48</v>
      </c>
      <c r="C23" s="39" t="s">
        <v>34</v>
      </c>
      <c r="D23" s="40">
        <f>10%+3.333333%</f>
        <v>0.13333333</v>
      </c>
      <c r="E23" s="39">
        <v>100</v>
      </c>
      <c r="F23" s="41">
        <f>Центр!F23</f>
        <v>100</v>
      </c>
      <c r="G23" s="66">
        <f t="shared" si="2"/>
        <v>13.333333</v>
      </c>
    </row>
    <row r="24" ht="15">
      <c r="A24" s="55" t="s">
        <v>49</v>
      </c>
      <c r="B24" s="47"/>
      <c r="C24" s="47"/>
      <c r="D24" s="47"/>
      <c r="E24" s="47"/>
      <c r="F24" s="47"/>
      <c r="G24" s="67"/>
    </row>
    <row r="25" ht="17.25">
      <c r="A25" s="57" t="s">
        <v>50</v>
      </c>
      <c r="B25" s="60" t="s">
        <v>51</v>
      </c>
      <c r="C25" s="68" t="s">
        <v>52</v>
      </c>
      <c r="D25" s="69">
        <v>0.40000000000000002</v>
      </c>
      <c r="E25" s="68">
        <v>100</v>
      </c>
      <c r="F25" s="70">
        <f>Центр!F25</f>
        <v>100</v>
      </c>
      <c r="G25" s="61">
        <f t="shared" si="2"/>
        <v>40</v>
      </c>
    </row>
    <row r="26" ht="17.25">
      <c r="A26" s="57" t="s">
        <v>53</v>
      </c>
      <c r="B26" s="58" t="s">
        <v>54</v>
      </c>
      <c r="C26" s="39" t="s">
        <v>55</v>
      </c>
      <c r="D26" s="40">
        <v>0.5</v>
      </c>
      <c r="E26" s="39">
        <v>100</v>
      </c>
      <c r="F26" s="41">
        <f>Центр!F26</f>
        <v>100</v>
      </c>
      <c r="G26" s="61">
        <f t="shared" si="2"/>
        <v>50</v>
      </c>
    </row>
    <row r="27" ht="30">
      <c r="A27" s="57" t="s">
        <v>56</v>
      </c>
      <c r="B27" s="59" t="s">
        <v>57</v>
      </c>
      <c r="C27" s="39" t="s">
        <v>58</v>
      </c>
      <c r="D27" s="40">
        <v>0.29999999999999999</v>
      </c>
      <c r="E27" s="39">
        <v>100</v>
      </c>
      <c r="F27" s="41">
        <f>Центр!F27</f>
        <v>100</v>
      </c>
      <c r="G27" s="61">
        <f t="shared" si="2"/>
        <v>30</v>
      </c>
    </row>
    <row r="28" ht="15">
      <c r="A28" s="55" t="s">
        <v>59</v>
      </c>
      <c r="B28" s="33"/>
      <c r="C28" s="47"/>
      <c r="D28" s="47"/>
      <c r="E28" s="47"/>
      <c r="F28" s="47"/>
      <c r="G28" s="36"/>
    </row>
    <row r="29" ht="17.25">
      <c r="A29" s="57" t="s">
        <v>60</v>
      </c>
      <c r="B29" s="60" t="s">
        <v>61</v>
      </c>
      <c r="C29" s="39" t="s">
        <v>62</v>
      </c>
      <c r="D29" s="40">
        <v>0.10000000000000001</v>
      </c>
      <c r="E29" s="39">
        <v>100</v>
      </c>
      <c r="F29" s="41">
        <f>Центр!F29</f>
        <v>50</v>
      </c>
      <c r="G29" s="61">
        <f t="shared" si="2"/>
        <v>10</v>
      </c>
    </row>
    <row r="30" ht="17.25">
      <c r="A30" s="57" t="s">
        <v>63</v>
      </c>
      <c r="B30" s="58" t="s">
        <v>64</v>
      </c>
      <c r="C30" s="39" t="s">
        <v>34</v>
      </c>
      <c r="D30" s="40">
        <v>0.29999999999999999</v>
      </c>
      <c r="E30" s="42" t="s">
        <v>65</v>
      </c>
      <c r="F30" s="41">
        <f>Центр!F30</f>
        <v>0</v>
      </c>
      <c r="G30" s="61">
        <f t="shared" si="2"/>
        <v>0</v>
      </c>
    </row>
    <row r="31" ht="17.25">
      <c r="A31" s="57" t="s">
        <v>66</v>
      </c>
      <c r="B31" s="58" t="s">
        <v>67</v>
      </c>
      <c r="C31" s="39" t="s">
        <v>62</v>
      </c>
      <c r="D31" s="40">
        <v>0.10000000000000001</v>
      </c>
      <c r="E31" s="42" t="s">
        <v>65</v>
      </c>
      <c r="F31" s="41">
        <f>Центр!F31</f>
        <v>0</v>
      </c>
      <c r="G31" s="61">
        <f t="shared" si="2"/>
        <v>0</v>
      </c>
    </row>
    <row r="32" ht="45">
      <c r="A32" s="57" t="s">
        <v>68</v>
      </c>
      <c r="B32" s="58" t="s">
        <v>69</v>
      </c>
      <c r="C32" s="39" t="s">
        <v>34</v>
      </c>
      <c r="D32" s="40">
        <v>0.40000000000000002</v>
      </c>
      <c r="E32" s="42" t="s">
        <v>70</v>
      </c>
      <c r="F32" s="41">
        <f>Центр!F32</f>
        <v>50</v>
      </c>
      <c r="G32" s="61">
        <f t="shared" si="2"/>
        <v>20</v>
      </c>
    </row>
    <row r="33" ht="30">
      <c r="A33" s="71" t="s">
        <v>71</v>
      </c>
      <c r="B33" s="59" t="s">
        <v>72</v>
      </c>
      <c r="C33" s="39" t="s">
        <v>58</v>
      </c>
      <c r="D33" s="40">
        <v>0.10000000000000001</v>
      </c>
      <c r="E33" s="42" t="s">
        <v>73</v>
      </c>
      <c r="F33" s="41">
        <f>Центр!F33</f>
        <v>100</v>
      </c>
      <c r="G33" s="61">
        <f t="shared" si="2"/>
        <v>10</v>
      </c>
    </row>
    <row r="34" ht="15">
      <c r="A34" s="33" t="s">
        <v>74</v>
      </c>
      <c r="B34" s="50"/>
      <c r="C34" s="47"/>
      <c r="D34" s="47"/>
      <c r="E34" s="47"/>
      <c r="F34" s="47"/>
      <c r="G34" s="36"/>
    </row>
    <row r="35" ht="17.25">
      <c r="A35" s="72" t="s">
        <v>75</v>
      </c>
      <c r="B35" s="60" t="s">
        <v>76</v>
      </c>
      <c r="C35" s="39" t="s">
        <v>28</v>
      </c>
      <c r="D35" s="40">
        <v>0.5</v>
      </c>
      <c r="E35" s="39">
        <v>100</v>
      </c>
      <c r="F35" s="41">
        <f>Центр!F35</f>
        <v>100</v>
      </c>
      <c r="G35" s="61">
        <f t="shared" si="2"/>
        <v>50</v>
      </c>
    </row>
    <row r="36" ht="17.25">
      <c r="A36" s="73" t="s">
        <v>77</v>
      </c>
      <c r="B36" s="74" t="s">
        <v>78</v>
      </c>
      <c r="C36" s="39" t="s">
        <v>28</v>
      </c>
      <c r="D36" s="40">
        <v>0.29999999999999999</v>
      </c>
      <c r="E36" s="39">
        <v>100</v>
      </c>
      <c r="F36" s="41">
        <f>Центр!F36</f>
        <v>100</v>
      </c>
      <c r="G36" s="61">
        <f t="shared" si="2"/>
        <v>30</v>
      </c>
    </row>
    <row r="37" ht="17.25">
      <c r="B37" s="17"/>
      <c r="E37" s="17"/>
      <c r="F37" s="17"/>
      <c r="G37" s="51">
        <f>SUM(G14:G36)</f>
        <v>346.66666475</v>
      </c>
    </row>
    <row r="38" ht="14.25">
      <c r="F38" s="17"/>
    </row>
    <row r="39" ht="17.25">
      <c r="F39" s="17"/>
      <c r="G39" s="51">
        <f>((G37+Центр!G37)/2)</f>
        <v>362.91666475</v>
      </c>
    </row>
    <row r="40" ht="17.25">
      <c r="G40" s="51">
        <f>363*1.1</f>
        <v>399.30000000000001</v>
      </c>
    </row>
  </sheetData>
  <mergeCells count="7">
    <mergeCell ref="A2:F2"/>
    <mergeCell ref="A3:F3"/>
    <mergeCell ref="A4:F4"/>
    <mergeCell ref="A5:F5"/>
    <mergeCell ref="A6:F6"/>
    <mergeCell ref="A7:F7"/>
    <mergeCell ref="A8:F8"/>
  </mergeCells>
  <printOptions headings="0" gridLines="0"/>
  <pageMargins left="0.69999999999999996" right="0.69999999999999996" top="0.75" bottom="0.75" header="0.29999999999999999" footer="0.29999999999999999"/>
  <pageSetup paperSize="9" scale="62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15</cp:revision>
  <dcterms:created xsi:type="dcterms:W3CDTF">2006-09-16T00:00:00Z</dcterms:created>
  <dcterms:modified xsi:type="dcterms:W3CDTF">2025-06-30T05:10:48Z</dcterms:modified>
</cp:coreProperties>
</file>