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2.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9.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worksheets/sheet20.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6.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3"/>
  </bookViews>
  <sheets>
    <sheet name="1.2018" sheetId="1" state="hidden" r:id="rId1"/>
    <sheet name="1.2019" sheetId="2" state="hidden" r:id="rId2"/>
    <sheet name="1.2020" sheetId="3" state="hidden" r:id="rId3"/>
    <sheet name="2" sheetId="4" state="visible" r:id="rId4"/>
    <sheet name="3" sheetId="5" state="hidden" r:id="rId5"/>
    <sheet name="4" sheetId="6" state="hidden" r:id="rId6"/>
    <sheet name="5.18" sheetId="7" state="hidden" r:id="rId7"/>
    <sheet name="5.19" sheetId="8" state="hidden" r:id="rId8"/>
    <sheet name="5.20" sheetId="9" state="hidden" r:id="rId9"/>
    <sheet name="6" sheetId="10" state="hidden" r:id="rId10"/>
    <sheet name="7" sheetId="11" state="hidden" r:id="rId11"/>
    <sheet name="8" sheetId="12" state="hidden" r:id="rId12"/>
    <sheet name="9" sheetId="13" state="hidden" r:id="rId13"/>
    <sheet name="10" sheetId="14" state="hidden" r:id="rId14"/>
    <sheet name="11.1" sheetId="15" state="hidden" r:id="rId15"/>
    <sheet name="11.2" sheetId="16" state="hidden" r:id="rId16"/>
    <sheet name="11.3" sheetId="17" state="hidden" r:id="rId17"/>
    <sheet name="12" sheetId="18" state="hidden" r:id="rId18"/>
    <sheet name="13" sheetId="19" state="hidden" r:id="rId19"/>
    <sheet name="14" sheetId="20" state="hidden" r:id="rId20"/>
    <sheet name="15" sheetId="21" state="hidden" r:id="rId21"/>
    <sheet name="16" sheetId="22" state="hidden" r:id="rId22"/>
    <sheet name="17" sheetId="23" state="hidden" r:id="rId23"/>
    <sheet name="18" sheetId="24" state="hidden" r:id="rId24"/>
    <sheet name="19" sheetId="25" state="hidden" r:id="rId25"/>
  </sheets>
  <definedNames>
    <definedName name="Print_Titles" localSheetId="0" hidden="0">1.2018!$A$15:$XFD$19</definedName>
    <definedName name="Print_Area" localSheetId="0" hidden="0">1.2018!$A$1:$AU$90</definedName>
    <definedName name="_FilterDatabase" localSheetId="3" hidden="1">2!$A$18:$BD$75</definedName>
    <definedName name="Print_Area" localSheetId="3" hidden="0">2!$A$1:$BC$76</definedName>
    <definedName name="_FilterDatabase" localSheetId="5" hidden="1">4!#REF!</definedName>
    <definedName name="Print_Area" localSheetId="5" hidden="0">4!$A$1:$BX$90</definedName>
    <definedName name="_FilterDatabase" localSheetId="6" hidden="1">5.18!#REF!</definedName>
    <definedName name="Print_Area" localSheetId="6" hidden="0">5.18!$A$1:$AL$49</definedName>
    <definedName name="_FilterDatabase" localSheetId="9" hidden="1">6!$A$19:$AY$19</definedName>
    <definedName name="Print_Area" localSheetId="9" hidden="0">6!$A$1:$AZ$90</definedName>
    <definedName name="_FilterDatabase" localSheetId="10" hidden="1">7!$A$13:$CJ$18</definedName>
    <definedName name="Print_Area" localSheetId="10" hidden="0">7!$A$1:$CJ$89</definedName>
    <definedName name="_FilterDatabase" localSheetId="11" hidden="1">8!#REF!</definedName>
    <definedName name="Print_Area" localSheetId="11" hidden="0">8!$A$1:$AC$86</definedName>
    <definedName name="_FilterDatabase" localSheetId="12" hidden="1">9!#REF!</definedName>
    <definedName name="Print_Area" localSheetId="12" hidden="0">9!$A$1:$G$90</definedName>
    <definedName name="Print_Area" localSheetId="13" hidden="0">10!$A$1:$R$83</definedName>
    <definedName name="Print_Area" localSheetId="14" hidden="0">11.1!$A$1:$AH$46</definedName>
    <definedName name="Print_Titles" localSheetId="15" hidden="0">11.2!$A$17:$XFD$17</definedName>
    <definedName name="Print_Area" localSheetId="15" hidden="0">11.2!$A$5:$O$162</definedName>
    <definedName name="Print_Titles" localSheetId="16" hidden="0">11.3!$A$14:$XFD$14</definedName>
    <definedName name="Print_Area" localSheetId="16" hidden="0">11.3!$A$5:$I$37</definedName>
    <definedName name="Print_Area" localSheetId="17" hidden="0">12!$A$1:$AE$85</definedName>
    <definedName name="Print_Area" localSheetId="18" hidden="0">13!$A$1:$K$87</definedName>
    <definedName name="Print_Area" localSheetId="19" hidden="0">14!$A$1:$S$85</definedName>
    <definedName name="Print_Area" localSheetId="20" hidden="0">15!$A$1:$Y$85</definedName>
    <definedName name="Print_Area" localSheetId="21" hidden="0">16!$A$1:$X$85</definedName>
    <definedName name="Print_Area" localSheetId="22" hidden="0">17!$A$1:$F$17</definedName>
    <definedName name="_FilterDatabase" localSheetId="23" hidden="1">18!#REF!</definedName>
    <definedName name="Print_Area" localSheetId="23" hidden="0">18!$A$1:$F$17</definedName>
  </definedNames>
  <calcPr calcMode="autoNoTable" fullCalcOnLoad="0" refMode="A1" iterate="0" iterateCount="100" iterateDelta="0.001" fullPrecision="1" calcCompleted="0" calcOnSave="1" concurrentCalc="1" concurrentManualCount="1" forceFullCalc="0"/>
</workbook>
</file>

<file path=xl/sharedStrings.xml><?xml version="1.0" encoding="utf-8"?>
<sst xmlns="http://schemas.openxmlformats.org/spreadsheetml/2006/main" count="1028" uniqueCount="1028">
  <si>
    <t xml:space="preserve">Приложение  № 1</t>
  </si>
  <si>
    <t xml:space="preserve">к приказу Минэнерго России</t>
  </si>
  <si>
    <t xml:space="preserve">от «__» _____ 2016 г. №___</t>
  </si>
  <si>
    <t xml:space="preserve">Форма 1. Перечени инвестиционных проектов</t>
  </si>
  <si>
    <t xml:space="preserve"> на год ______</t>
  </si>
  <si>
    <r>
      <t xml:space="preserve">Инвестиционная программа_</t>
    </r>
    <r>
      <rPr>
        <i val="false"/>
        <strike val="false"/>
        <u val="single"/>
        <vertAlign val="baseline"/>
        <sz val="1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4"/>
        <rFont val="Times New Roman"/>
        <scheme val="none"/>
      </rPr>
      <t>_</t>
    </r>
  </si>
  <si>
    <t xml:space="preserve">                                                         полное наименование субъекта электроэнергетики</t>
  </si>
  <si>
    <r>
      <t xml:space="preserve">Год раскрытия информации: __</t>
    </r>
    <r>
      <rPr>
        <i val="false"/>
        <strike val="false"/>
        <u val="single"/>
        <vertAlign val="baseline"/>
        <sz val="14"/>
        <rFont val="Times New Roman"/>
        <scheme val="none"/>
      </rPr>
      <t>2017</t>
    </r>
    <r>
      <rPr>
        <i val="false"/>
        <strike val="false"/>
        <u val="none"/>
        <vertAlign val="baseline"/>
        <sz val="14"/>
        <rFont val="Times New Roman"/>
        <scheme val="none"/>
      </rPr>
      <t xml:space="preserve">_____ год</t>
    </r>
  </si>
  <si>
    <t xml:space="preserve">Утвержденные плановые значения показателей приведены в соответствии с  ______________________________________________________________________________</t>
  </si>
  <si>
    <t xml:space="preserve">                                                                                                              реквизиты решения органа исполнительной власти, утвердившего инвестиционную программу</t>
  </si>
  <si>
    <t xml:space="preserve">Номер группы инвести-ционных проектов</t>
  </si>
  <si>
    <t xml:space="preserve">  Наименование инвестиционного проекта (группы инвестиционных проектов)</t>
  </si>
  <si>
    <t xml:space="preserve">Идентификатор инвестиционного проекта</t>
  </si>
  <si>
    <t xml:space="preserve">Цели реализации инвестиционных проектов и плановые (фактические) значения количественных показателей, характеризующие достижение таких целей</t>
  </si>
  <si>
    <t xml:space="preserve">Развитие электрической сети/усиление существующей электрической сети, связанное с подключением новых потребителей</t>
  </si>
  <si>
    <t xml:space="preserve">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</si>
  <si>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</si>
  <si>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</si>
  <si>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 xml:space="preserve">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</si>
  <si>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 xml:space="preserve">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</si>
  <si>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 xml:space="preserve">Инвестиции, связанные с деятельностью, не относящейся к сфере электроэнергетики</t>
  </si>
  <si>
    <t xml:space="preserve">Показатель увеличения протяженности линий электропередачи в рамках осуществления технологического присоединения к электрическим сетям 
</t>
  </si>
  <si>
    <t xml:space="preserve">Показатель максимальной мощности присоединяемых потребителей электрической энергии</t>
  </si>
  <si>
    <t xml:space="preserve">Показатель степени загрузки трансформаторной подстанции</t>
  </si>
  <si>
    <t xml:space="preserve">показатель замены силовых (авто-) трансформаторов</t>
  </si>
  <si>
    <t xml:space="preserve">показатель замены линий электропередачи</t>
  </si>
  <si>
    <t xml:space="preserve">показатель замены выключателей</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</si>
  <si>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t>
  </si>
  <si>
    <t xml:space="preserve">показатель оценки изменения средней продолжительности прекращения передачи электрической энергии потребителям услуг</t>
  </si>
  <si>
    <t xml:space="preserve">показатель оценки изменения средней частоты прекращения передачи электрической энергии потребителям услуг</t>
  </si>
  <si>
    <t xml:space="preserve">показатель оценки изменения объема недоотпущенной электрической энергии</t>
  </si>
  <si>
    <t xml:space="preserve">Наименование количественного показателя, соответствующего цели</t>
  </si>
  <si>
    <t>…</t>
  </si>
  <si>
    <t xml:space="preserve">План
 </t>
  </si>
  <si>
    <t xml:space="preserve">Предложение по корректировке утвержденного плана</t>
  </si>
  <si>
    <t>4.1</t>
  </si>
  <si>
    <t>4.2</t>
  </si>
  <si>
    <t>4.3</t>
  </si>
  <si>
    <t>4.4</t>
  </si>
  <si>
    <t>4.5</t>
  </si>
  <si>
    <t>4.6</t>
  </si>
  <si>
    <t>5.1</t>
  </si>
  <si>
    <t>5.2</t>
  </si>
  <si>
    <t>5.3</t>
  </si>
  <si>
    <t>5.4</t>
  </si>
  <si>
    <t>5.5</t>
  </si>
  <si>
    <t>5.6</t>
  </si>
  <si>
    <t>5.7</t>
  </si>
  <si>
    <t>5.8</t>
  </si>
  <si>
    <t>6.1</t>
  </si>
  <si>
    <t>6.2</t>
  </si>
  <si>
    <t>6.3</t>
  </si>
  <si>
    <t>6.4</t>
  </si>
  <si>
    <t>6.5</t>
  </si>
  <si>
    <t>6.6</t>
  </si>
  <si>
    <t>7.1</t>
  </si>
  <si>
    <t>7.2</t>
  </si>
  <si>
    <t>7.3</t>
  </si>
  <si>
    <t>7.4</t>
  </si>
  <si>
    <t xml:space="preserve">7. …</t>
  </si>
  <si>
    <t>8.1</t>
  </si>
  <si>
    <t>8.2</t>
  </si>
  <si>
    <t>8.3</t>
  </si>
  <si>
    <t>8.4</t>
  </si>
  <si>
    <t xml:space="preserve">8. …</t>
  </si>
  <si>
    <t>9.1</t>
  </si>
  <si>
    <t>9.2</t>
  </si>
  <si>
    <t>9.3</t>
  </si>
  <si>
    <t>9.4</t>
  </si>
  <si>
    <t xml:space="preserve">9. …</t>
  </si>
  <si>
    <t>10.1</t>
  </si>
  <si>
    <t>10.2</t>
  </si>
  <si>
    <t>10.3</t>
  </si>
  <si>
    <t>10.4</t>
  </si>
  <si>
    <t xml:space="preserve">10. …</t>
  </si>
  <si>
    <t xml:space="preserve">Новосибирская область</t>
  </si>
  <si>
    <t xml:space="preserve">нд </t>
  </si>
  <si>
    <t>1.2</t>
  </si>
  <si>
    <t xml:space="preserve">Реконструкция, модернизация, техническое перевооружение всего, в том числе:</t>
  </si>
  <si>
    <t>1.2.2</t>
  </si>
  <si>
    <t xml:space="preserve">Реконструкция, модернизация, техническое перевооружение линий электропередачи, всего, в том числе:</t>
  </si>
  <si>
    <t>1.2.2.1</t>
  </si>
  <si>
    <t xml:space="preserve">Реконструкция линий электропередачи, всего, в том числе:</t>
  </si>
  <si>
    <t>1.2.2.1.1</t>
  </si>
  <si>
    <t xml:space="preserve">Реконструкция воздушной линии 0,4кВ (протяженность - 2,3 км.). Станция Тебисская от КТП 22</t>
  </si>
  <si>
    <t xml:space="preserve">ЗСИБДЭ - НО1</t>
  </si>
  <si>
    <t>1.2.2.1.2</t>
  </si>
  <si>
    <t xml:space="preserve">Реконструкция воздушной линии 0,4кВ (протяженность - 0,76 км.). Станция Иня-Восточная от ТП-25</t>
  </si>
  <si>
    <t xml:space="preserve">ЗСИБДЭ - НО2</t>
  </si>
  <si>
    <t>1.2.2.1.3</t>
  </si>
  <si>
    <t xml:space="preserve">Реконструкция воздушной линии 0,4кВ (протяженность - 0,48 км.). Станция Левая Обь от ТП-44</t>
  </si>
  <si>
    <t xml:space="preserve">ЗСИБДЭ - НО3</t>
  </si>
  <si>
    <t>1.2.2.1.4</t>
  </si>
  <si>
    <t xml:space="preserve">Реконструкция воздушной линии 0,4кВ (протяженность - 0,96 км.). Станция Льниха от КТП-684</t>
  </si>
  <si>
    <t xml:space="preserve">ЗСИБДЭ - НО4</t>
  </si>
  <si>
    <t>1.2.2.1.5</t>
  </si>
  <si>
    <t xml:space="preserve">Реконструкция воздушной линии 0,4кВ (протяженность - 1,9 км.). Станция Шелковичиха от КТП-427</t>
  </si>
  <si>
    <t xml:space="preserve">ЗСИБДЭ - НО5</t>
  </si>
  <si>
    <t>1.2.2.1.6</t>
  </si>
  <si>
    <t xml:space="preserve">Реконструкция воздушной линии 0,4кВ (протяженность - 5,9 км.). Станция Озеро Карачинское от КТП 19 </t>
  </si>
  <si>
    <t xml:space="preserve">ЗСИБДЭ - НО6</t>
  </si>
  <si>
    <t>1.2.2.1.7</t>
  </si>
  <si>
    <t xml:space="preserve">Реконструкция воздушной линии 0,4кВ (протяженность - 1,2 км.). Станция Чулымская инв.№30089</t>
  </si>
  <si>
    <t xml:space="preserve">ЗСИБДЭ - НО7</t>
  </si>
  <si>
    <t>1.2.2.1.8</t>
  </si>
  <si>
    <t xml:space="preserve">Реконструкция воздушной линии 0,4кВ (протяженность - 0,76 км.). Станция Купино, 132 км.</t>
  </si>
  <si>
    <t xml:space="preserve">ЗСИБДЭ - НО8</t>
  </si>
  <si>
    <t>1.2.2.1.9</t>
  </si>
  <si>
    <t xml:space="preserve">Реконструкция воздушной линии 0,4кВ (протяженность - 1,2 км.). Карасук ТП-143</t>
  </si>
  <si>
    <t xml:space="preserve">ЗСИБДЭ - НО9</t>
  </si>
  <si>
    <t>1.2.2.1.10</t>
  </si>
  <si>
    <t xml:space="preserve">Реконструкция воздушной линии 0,4кВ (протяженность - 6,8 км.). Станция Сузун</t>
  </si>
  <si>
    <t xml:space="preserve">ЗСИБДЭ - НО10</t>
  </si>
  <si>
    <t>1.2.2.1.11</t>
  </si>
  <si>
    <t xml:space="preserve">Реконструкция воздушной линии 0,4кВ (протяженность - 0,4 км.). Станция Краснозерское</t>
  </si>
  <si>
    <t xml:space="preserve">ЗСИБДЭ - НО11</t>
  </si>
  <si>
    <t>1.2.3</t>
  </si>
  <si>
    <t xml:space="preserve">Развитие и модернизация учета электрической энергии (мощности), всего, в том числе:</t>
  </si>
  <si>
    <t>1.2.3.4</t>
  </si>
  <si>
    <t xml:space="preserve">«Установка приборов учета, класс напряжения 110 кВ и выше, всего, в том числе:»</t>
  </si>
  <si>
    <t>1.2.3.4.1</t>
  </si>
  <si>
    <t xml:space="preserve">Монтаж автоматизированной системы коммерческого учёта электроэнергии на вводах подстанций ОАО "РЖД" Иня-Восточная</t>
  </si>
  <si>
    <t xml:space="preserve">ЗСИБДЭ - НО12</t>
  </si>
  <si>
    <t xml:space="preserve">Кемеровская область</t>
  </si>
  <si>
    <t>1.2.1</t>
  </si>
  <si>
    <t xml:space="preserve">Реконструкция, модернизация, техническое перевооружение  трансформаторных и иных подстанций, распределительных пунктов, всего, в том числе:</t>
  </si>
  <si>
    <t>1.2.1.2</t>
  </si>
  <si>
    <t xml:space="preserve">Модернизация, техническое перевооружение трансформаторных и иных подстанций, распределительных пунктов, всего, в том числе:</t>
  </si>
  <si>
    <t>1.2.1.2.1</t>
  </si>
  <si>
    <t xml:space="preserve">Модернизация оборудования тяговой подстанции "Разъезд 157 км." (Замена МКП-110 кВ на ВГТ-110 кВ в количестве 1 шт.; замена высоковольтных вводов ВМТ-110 на ГТТБ-110 в количестве 3 шт.)</t>
  </si>
  <si>
    <t xml:space="preserve">ЗСИБДЭ - КО1</t>
  </si>
  <si>
    <t>1.2.1.2.2</t>
  </si>
  <si>
    <t xml:space="preserve">Модернизация оборудования тяговой подстанции "Буреничево" (Замена разъединителей 110 кВ в количестве 2 шт.)</t>
  </si>
  <si>
    <t xml:space="preserve">ЗСИБДЭ - КО2</t>
  </si>
  <si>
    <t xml:space="preserve">Реконструкция воздушной линии 0,4кВ (протяженность - 7,5 км.). Станция Егозово</t>
  </si>
  <si>
    <t xml:space="preserve">ЗСИБДЭ - КО3</t>
  </si>
  <si>
    <t xml:space="preserve">Реконструкция воздушной линии 0,4кВ (протяженность - 5,06 км.). Станция Абагур </t>
  </si>
  <si>
    <t xml:space="preserve">ЗСИБДЭ - КО4</t>
  </si>
  <si>
    <t xml:space="preserve">Реконструкция воздушной линии 0,4кВ (протяженность - 3,7 км.). Разъезд Буреничево</t>
  </si>
  <si>
    <t xml:space="preserve">ЗСИБДЭ - КО5</t>
  </si>
  <si>
    <t xml:space="preserve">Томская область</t>
  </si>
  <si>
    <t xml:space="preserve">Модернизация оборудования тяговой подстанции "Межениновка" (Замена аккумуляторной батарее)</t>
  </si>
  <si>
    <t xml:space="preserve">ЗСИБДЭ - ТО1</t>
  </si>
  <si>
    <t xml:space="preserve">Реконструкция воздушной линии 0,4кВ (протяженность - 1,0 км.). Станция Предтеченск КТП-71</t>
  </si>
  <si>
    <t xml:space="preserve">ЗСИБДЭ - ТО2</t>
  </si>
  <si>
    <t xml:space="preserve">Реконструкция воздушной линии 0,4кВ (протяженность - 1,2 км.). Остановочный пункт 41 км от КТП-40/5</t>
  </si>
  <si>
    <t xml:space="preserve">ЗСИБДЭ - ТО3</t>
  </si>
  <si>
    <t xml:space="preserve">Реконструкция воздушной линии 0,4кВ (протяженность - 2,1 км.). Станция Томск-Северный от КТПНС-93</t>
  </si>
  <si>
    <t xml:space="preserve">ЗСИБДЭ - ТО4</t>
  </si>
  <si>
    <t xml:space="preserve">Реконструкция воздушной линии 0,4кВ (протяженность - 0,35 км.). Станция Богашево КТП-60 </t>
  </si>
  <si>
    <t xml:space="preserve">ЗСИБДЭ - ТО5</t>
  </si>
  <si>
    <t xml:space="preserve">Омская область</t>
  </si>
  <si>
    <t xml:space="preserve">Реконструкция воздушной линии 0,4кВ (протяженность - 2,76 км.). Станция Иртышская ТП-1</t>
  </si>
  <si>
    <t xml:space="preserve">ЗСИБДЭ - ОО1</t>
  </si>
  <si>
    <t xml:space="preserve">Реконструкция воздушной линии 0,4кВ (протяженность - 2,48 км.). Станция Валерино</t>
  </si>
  <si>
    <t xml:space="preserve">ЗСИБДЭ - ОО2</t>
  </si>
  <si>
    <t xml:space="preserve">Монтаж автоматизированной системы коммерческого учёта электроэнергии на вводах подстанций ОАО "РЖД" Помурино</t>
  </si>
  <si>
    <t xml:space="preserve">Алтайский край</t>
  </si>
  <si>
    <t xml:space="preserve">Модернизация оборудования тяговой подстанции "Смазнево" (Замена разъединителей 220 кВ в количестве 4 шт.)</t>
  </si>
  <si>
    <t xml:space="preserve">ЗСИБДЭ - АК1</t>
  </si>
  <si>
    <t xml:space="preserve">Модернизация оборудования тяговой подстанции "Плотинная" (Замена ВМК-35 кВ на ВГТ-35 кВ в количестве 5 шт.; замена разъединителей -35 кВ в количестве 8 шт.; замена ВНП-10 на ВВ/TEL-10 в количестве 6 шт.)</t>
  </si>
  <si>
    <t xml:space="preserve">ЗСИБДЭ - АК2</t>
  </si>
  <si>
    <t>1.2.1.2.3</t>
  </si>
  <si>
    <t xml:space="preserve">Модернизация оборудования тяговой подстанции "Шпагино" (Замена разъединителей 220 кВ в количестве 3 шт.; замена отделителей 220 кВ в количестве 2 шт.)</t>
  </si>
  <si>
    <t xml:space="preserve">ЗСИБДЭ - АК3</t>
  </si>
  <si>
    <t>1.2.1.2.4</t>
  </si>
  <si>
    <t xml:space="preserve">Модернизация оборудования тяговой подстанции "Усть-Тальменская" (Замена МКП-110 кВ на ВГТ-110 кВ в количестве 2 шт.)</t>
  </si>
  <si>
    <t xml:space="preserve">ЗСИБДЭ - АК4</t>
  </si>
  <si>
    <t>1.2.1.2.5</t>
  </si>
  <si>
    <t xml:space="preserve">Модернизация оборудования тяговой подстанции "Урываево" (Замена разъединителей в количестве 6 шт.; замена МКП-110 кВ на ВГТ-110 кВ в количестве 6 шт.)</t>
  </si>
  <si>
    <t xml:space="preserve">ЗСИБДЭ - АК5</t>
  </si>
  <si>
    <t>1.2.1.2.6</t>
  </si>
  <si>
    <t xml:space="preserve">Модернизация оборудования тяговой подстанции "Ларичиха" (Замена ВМК-35 кВ на ВГТ-35 кВ в количестве 4 компл.; Замена разъединителей -35 кВ в количестве 6 шт.)</t>
  </si>
  <si>
    <t xml:space="preserve">ЗСИБДЭ - АК6</t>
  </si>
  <si>
    <t xml:space="preserve">Реконструкция воздушной линии 0,4кВ (протяженность - 1,4 км.). Станция Бешенцево от КТП-1</t>
  </si>
  <si>
    <t xml:space="preserve">ЗСИБДЭ - АК7</t>
  </si>
  <si>
    <t xml:space="preserve">Реконструкция воздушной линии 0,4кВ (протяженность - 1,364 км.). Город Рубцовск от ТП-13</t>
  </si>
  <si>
    <t xml:space="preserve">ЗСИБДЭ - АК8</t>
  </si>
  <si>
    <t xml:space="preserve">Реконструкция воздушной линии 0,4кВ (протяженность - 0,76 км.). Станция Большая Речка от КТП-11</t>
  </si>
  <si>
    <t xml:space="preserve">ЗСИБДЭ - АК9</t>
  </si>
  <si>
    <t xml:space="preserve">Реконструкция воздушной линии 0,4кВ (протяженность - 2,5 км.). Остановочный пункт Загонный (61 км) от КТП-100/27,5</t>
  </si>
  <si>
    <t xml:space="preserve">ЗСИБДЭ - АК10</t>
  </si>
  <si>
    <t xml:space="preserve">Реконструкция воздушной линии 0,4кВ (протяженность - 3,4 км.). Остановочный пункт Загонный (61 км) от КТП-4</t>
  </si>
  <si>
    <t xml:space="preserve">ЗСИБДЭ - АК11</t>
  </si>
  <si>
    <t xml:space="preserve">Реконструкция воздушной линии 0,4кВ (протяженность - 1,45 км.). Станция Камень на Оби от ТП-7</t>
  </si>
  <si>
    <t xml:space="preserve">ЗСИБДЭ - АК12</t>
  </si>
  <si>
    <t xml:space="preserve">Реконструкция воздушной линии 0,4кВ (протяженность - 1,1 км.). Станция Камень на Оби от ТП-8</t>
  </si>
  <si>
    <t xml:space="preserve">ЗСИБДЭ - АК13</t>
  </si>
  <si>
    <t xml:space="preserve">Реконструкция воздушной линии 0,4кВ (протяженность - 5,52 км.). Станция Смазнево КТП-1</t>
  </si>
  <si>
    <t xml:space="preserve">ЗСИБДЭ - АК14</t>
  </si>
  <si>
    <t xml:space="preserve">Реконструкция воздушной линии 0,4кВ (протяженность - 7,7 км.). Станция Шпагино ТП-1</t>
  </si>
  <si>
    <t xml:space="preserve">ЗСИБДЭ - АК15</t>
  </si>
  <si>
    <t xml:space="preserve">Реконструкция воздушной линии 0,4кВ (протяженность - 4,756 км.). Станция Ползуново - 236 км </t>
  </si>
  <si>
    <t xml:space="preserve">ЗСИБДЭ - АК16</t>
  </si>
  <si>
    <t xml:space="preserve">Приложение № 1 к приказу МЖКХиЭ НСО от «04» декабря 2023 г. № 206-НПА</t>
  </si>
  <si>
    <t xml:space="preserve">Форма 2. План финансирования капитальных вложений по инвестиционным проектам</t>
  </si>
  <si>
    <t xml:space="preserve">Инвестиционная программа программа Западно-Сибирской дирекции по энергообеспечению - структурного подразделения Трансэнерго - филиала ОАО "РЖД" на 2020-2024 годы</t>
  </si>
  <si>
    <r>
      <t xml:space="preserve">Год раскрытия информации: ___</t>
    </r>
    <r>
      <rPr>
        <i val="false"/>
        <strike val="false"/>
        <u val="single"/>
        <vertAlign val="baseline"/>
        <sz val="14"/>
        <rFont val="Times New Roman"/>
        <scheme val="none"/>
      </rPr>
      <t>2023</t>
    </r>
    <r>
      <rPr>
        <i val="false"/>
        <strike val="false"/>
        <u val="none"/>
        <vertAlign val="baseline"/>
        <sz val="14"/>
        <rFont val="Times New Roman"/>
        <scheme val="none"/>
      </rPr>
      <t xml:space="preserve">____ год</t>
    </r>
  </si>
  <si>
    <t xml:space="preserve">Приказ министерства жилищно-коммунального хозяйства и энергетики Новосибирской области от 05 июля 2022 г. № 109 «Об утверждении корректировки инвестиционной программы Западно-Сибирской дирекции по энергообеспечению структурного подразделения Трансэнерго – филиала ОАО «РЖД» на 2022-2024 годы</t>
  </si>
  <si>
    <t xml:space="preserve">Идентификатор инвестицион-ного проекта</t>
  </si>
  <si>
    <t xml:space="preserve">Текущая стадия реализации инвестиционного проекта</t>
  </si>
  <si>
    <t xml:space="preserve">Год начала  реализации инвестиционного проекта</t>
  </si>
  <si>
    <t xml:space="preserve">Год окончания реализации инвестицион-ного проекта</t>
  </si>
  <si>
    <t xml:space="preserve">Полная сметная стоимость инвестиционного проекта в соответствии с утвержденной проектной документацией</t>
  </si>
  <si>
    <t xml:space="preserve">Размер платы за технологическое присоединение (подключение), млн рублей, с НДС</t>
  </si>
  <si>
    <t xml:space="preserve">Фактический объем финансирования на 01.01.2023 года 
, млн рублей 
(с НДС) </t>
  </si>
  <si>
    <t xml:space="preserve">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</si>
  <si>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</si>
  <si>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</si>
  <si>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 xml:space="preserve">Финансирование капитальных вложений в прогнозных ценах соответствующих лет, млн рублей (с НДС)</t>
  </si>
  <si>
    <t xml:space="preserve">Краткое обоснование  корректировки утвержденного плана</t>
  </si>
  <si>
    <t>План</t>
  </si>
  <si>
    <t xml:space="preserve">План  
2023 года </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</si>
  <si>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2023 года </t>
    </r>
  </si>
  <si>
    <t xml:space="preserve">План  
2024 года </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</si>
  <si>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2024 года </t>
    </r>
  </si>
  <si>
    <t xml:space="preserve">Итого за период реализации инвестиционной программы
(план)</t>
  </si>
  <si>
    <t xml:space="preserve">Итого за период реализации инвестиционной программы
(с учетом предложений по корректировке утвержденного плана)</t>
  </si>
  <si>
    <t xml:space="preserve">План </t>
  </si>
  <si>
    <t xml:space="preserve">в базисном уровне цен, млн рублей 
(с НДС)</t>
  </si>
  <si>
    <t xml:space="preserve">в ценах, сложившихся ко времени составления сметной документации, млн рублей (с НДС)</t>
  </si>
  <si>
    <t xml:space="preserve">месяц и год составления сметной документации</t>
  </si>
  <si>
    <t xml:space="preserve">в текущих ценах, млн рублей (с НДС) </t>
  </si>
  <si>
    <t xml:space="preserve">в прогнозных ценах соответствующих лет, млн рублей 
(с НДС) </t>
  </si>
  <si>
    <t xml:space="preserve">План 
на 01.01.2023 г</t>
  </si>
  <si>
    <t xml:space="preserve">Предложение по корректировке утвержденного плана на 01.01.2023</t>
  </si>
  <si>
    <t xml:space="preserve">Общий объем финансирования, в том числе за счет:</t>
  </si>
  <si>
    <t xml:space="preserve">федерального бюджета</t>
  </si>
  <si>
    <t xml:space="preserve">бюджетов субъектов Российской Федерации и муниципальных образований</t>
  </si>
  <si>
    <t xml:space="preserve">средств, полученных от оказания услуг, реализации товаров по регулируемым государством ценам (тарифам)</t>
  </si>
  <si>
    <t xml:space="preserve">иных источников финансирования</t>
  </si>
  <si>
    <t>16.1</t>
  </si>
  <si>
    <t>16.2</t>
  </si>
  <si>
    <t>16.3</t>
  </si>
  <si>
    <t>16.4</t>
  </si>
  <si>
    <t>31.31</t>
  </si>
  <si>
    <t>31.32</t>
  </si>
  <si>
    <t>31.33</t>
  </si>
  <si>
    <t>31.34</t>
  </si>
  <si>
    <t>31.35</t>
  </si>
  <si>
    <t>31.36</t>
  </si>
  <si>
    <t>31.37</t>
  </si>
  <si>
    <t>31.38</t>
  </si>
  <si>
    <t>31.39</t>
  </si>
  <si>
    <t>31.40</t>
  </si>
  <si>
    <t>31.41</t>
  </si>
  <si>
    <t>31.42</t>
  </si>
  <si>
    <t>31.43</t>
  </si>
  <si>
    <t>31.44</t>
  </si>
  <si>
    <t>31.45</t>
  </si>
  <si>
    <t>31.46</t>
  </si>
  <si>
    <t>31.47</t>
  </si>
  <si>
    <t>31.48</t>
  </si>
  <si>
    <t>31.49</t>
  </si>
  <si>
    <t>31.50</t>
  </si>
  <si>
    <t>1</t>
  </si>
  <si>
    <t xml:space="preserve">Новосибирская область </t>
  </si>
  <si>
    <t>Г</t>
  </si>
  <si>
    <t>нд</t>
  </si>
  <si>
    <t>1.1</t>
  </si>
  <si>
    <t xml:space="preserve">Технологическое присоединение, всего, в том числе:</t>
  </si>
  <si>
    <t>1.1.1</t>
  </si>
  <si>
    <t xml:space="preserve">Технологическое присоединение энергопринимающих устройств потребителей, всего, в том числе:</t>
  </si>
  <si>
    <t>1.1.1.1</t>
  </si>
  <si>
    <t xml:space="preserve">Технологическое присоединение энергопринимающих устройств потребителей максимальной мощностью до 15 кВт включительно, всего</t>
  </si>
  <si>
    <t>1.1.1.2</t>
  </si>
  <si>
    <t xml:space="preserve">Технологическое присоединение энергопринимающих устройств потребителей максимальной мощностью до 150 кВт включительно, всего</t>
  </si>
  <si>
    <t>1.1.1.3</t>
  </si>
  <si>
    <t xml:space="preserve">Технологическое присоединение энергопринимающих устройств потребителей свыше 150 кВт, всего, в том числе:</t>
  </si>
  <si>
    <t>1.1.2</t>
  </si>
  <si>
    <t xml:space="preserve">Технологическое присоединение объектов электросетевого хозяйства, всего, в том числе:</t>
  </si>
  <si>
    <t>1.1.2.1</t>
  </si>
  <si>
    <t xml:space="preserve">Технологическое присоединение объектов электросетевого хозяйства, принадлежащих  иным сетевым организациям и иным лицам, всего, в том числе:</t>
  </si>
  <si>
    <t>1.1.2.1.1</t>
  </si>
  <si>
    <t xml:space="preserve">ЛЭП-10 кВ в ячейке № 3 (фидер Ф-4-10 кВ) и в ячейке № 5 (фидер Ф-6-10 кВ) РУ-10 кВ от ТП Чик, Новосибирской ЭЧ. Технологическое присоединение ЭПУ по адресу: Новосибирская область, Коченевский район, р.п. Чик, АО "РЭС"</t>
  </si>
  <si>
    <t>M_ЗСИБНТЭ-НО13</t>
  </si>
  <si>
    <t>П</t>
  </si>
  <si>
    <t>04.2020</t>
  </si>
  <si>
    <t>12.2022</t>
  </si>
  <si>
    <t>1.1.2.1.2</t>
  </si>
  <si>
    <t xml:space="preserve">ВЛ-10 кВ от ф. Ф-1-10 кВ РУ-10 кВ ПС Чаны, Барабинской ЭЧ. Технологическое присоединение ЭПУ по адресу: Новосибирская область, Чановский район, р.п. Чаны. АО «Региональные электрические сети»»</t>
  </si>
  <si>
    <t>M_ЗСИБНТЭ-НО14</t>
  </si>
  <si>
    <t>10.2020</t>
  </si>
  <si>
    <t>1.1.2.2</t>
  </si>
  <si>
    <t xml:space="preserve">Технологическое присоединение к электрическим сетям иных сетевых организаций, всего, в том числе:</t>
  </si>
  <si>
    <t>1.1.3</t>
  </si>
  <si>
    <t xml:space="preserve">Технологическое присоединение объектов по производству электрической энергии всего, в том числе:</t>
  </si>
  <si>
    <t>1.1.3.1</t>
  </si>
  <si>
    <t xml:space="preserve">Наименование объекта по производству электрической энергии, всего, в том числе:</t>
  </si>
  <si>
    <t>1.1.3.1.1</t>
  </si>
  <si>
    <t xml:space="preserve">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</si>
  <si>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1.1.3.1.2</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</si>
  <si>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</si>
  <si>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1.1.3.1.3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</si>
  <si>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</si>
  <si>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</si>
  <si>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1.1.3.2.1</t>
  </si>
  <si>
    <t>1.1.3.2.2</t>
  </si>
  <si>
    <t>1.1.3.2.3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</si>
  <si>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</si>
  <si>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</si>
  <si>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 xml:space="preserve">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</si>
  <si>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</si>
  <si>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</si>
  <si>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</si>
  <si>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</si>
  <si>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1.2.1.1</t>
  </si>
  <si>
    <t xml:space="preserve">Реконструкция трансформаторных и иных подстанций, всего, в том числе:</t>
  </si>
  <si>
    <t xml:space="preserve">Техническое перевооружение ЦРП-10/0,4 кВ ст. Татарская</t>
  </si>
  <si>
    <t>J_ЗСИБНТЭ-НО8</t>
  </si>
  <si>
    <t>02.2022</t>
  </si>
  <si>
    <t>02.2023</t>
  </si>
  <si>
    <t xml:space="preserve">Техническое перевооружение тяговой подстанции Сокур </t>
  </si>
  <si>
    <t>J_ЗСИБНТЭ-НО27</t>
  </si>
  <si>
    <t>09.2018</t>
  </si>
  <si>
    <t xml:space="preserve">Техническое перевооружение  ЗРУ-10кВ ЭЧЭ 247 ст. Чебула</t>
  </si>
  <si>
    <t>N_ЗСИБНТЭ-НО1</t>
  </si>
  <si>
    <t>06.2023</t>
  </si>
  <si>
    <t xml:space="preserve">Техническое перевооружение тяговой подстанции Карачи (ПС 110 кВ Карачи) Западно-Сибирской дирекции по энергообеспечению. Организация УРОВ</t>
  </si>
  <si>
    <t>J_ЗСИБНТЭ-НО29</t>
  </si>
  <si>
    <t>12.2019</t>
  </si>
  <si>
    <t>1.2.2.2</t>
  </si>
  <si>
    <t xml:space="preserve">Модернизация, техническое перевооружение линий электропередачи, всего, в том числе:</t>
  </si>
  <si>
    <t>1.2.2.2.2</t>
  </si>
  <si>
    <t xml:space="preserve">Техническое перевооружение воздушной линии 0,4кВ от  ТП-1, ТП-2, КТП-4, КТПНС-5, ТП-7 ст. Купино </t>
  </si>
  <si>
    <t>J_ЗСИБНТЭ-НО2</t>
  </si>
  <si>
    <t>11.2022</t>
  </si>
  <si>
    <t>1.2.2.2.3</t>
  </si>
  <si>
    <t xml:space="preserve">Техническое перевооружение воздушной линии 0,4 кВ от ТП-25 
ст. Иня-Восточная и на ст. Болотная</t>
  </si>
  <si>
    <t>J_ЗСИБНТЭ-НО3</t>
  </si>
  <si>
    <t>1.2.3.1</t>
  </si>
  <si>
    <t xml:space="preserve">«Установка приборов учета, класс напряжения 0,22 (0,4) кВ, всего, в том числе:»</t>
  </si>
  <si>
    <t>1.2.3.2</t>
  </si>
  <si>
    <t xml:space="preserve">«Установка приборов учета, класс напряжения 6 (10) кВ, всего, в том числе:»</t>
  </si>
  <si>
    <t>1.2.3.3</t>
  </si>
  <si>
    <t xml:space="preserve">«Установка приборов учета, класс напряжения 35 кВ, всего, в том числе:»</t>
  </si>
  <si>
    <t>1.2.3.5</t>
  </si>
  <si>
    <t xml:space="preserve">«Включение приборов учета в систему сбора и передачи данных, класс напряжения 0,22 (0,4) кВ, всего, в том числе:»</t>
  </si>
  <si>
    <t>1.2.3.6</t>
  </si>
  <si>
    <t xml:space="preserve">«Включение приборов учета в систему сбора и передачи данных, класс напряжения 6 (10) кВ, всего, в том числе:»</t>
  </si>
  <si>
    <t>1.2.3.7</t>
  </si>
  <si>
    <t xml:space="preserve">«Включение приборов учета в систему сбора и передачи данных, класс напряжения 35 кВ, всего, в том числе:»</t>
  </si>
  <si>
    <t>1.2.3.8</t>
  </si>
  <si>
    <t xml:space="preserve">«Включение приборов учета в систему сбора и передачи данных, класс напряжения 110 кВ и выше, всего, в том числе:»</t>
  </si>
  <si>
    <t>1.2.4</t>
  </si>
  <si>
    <t xml:space="preserve">Реконструкция, модернизация, техническое перевооружение прочих объектов основных средств, всего, в том числе:</t>
  </si>
  <si>
    <t>1.2.4.1</t>
  </si>
  <si>
    <t xml:space="preserve">Реконструкция прочих объектов основных средств, всего, в том числе:</t>
  </si>
  <si>
    <t>1.2.4.2</t>
  </si>
  <si>
    <t xml:space="preserve">Модернизация, техническое перевооружение прочих объектов основных средств, всего, в том числе:</t>
  </si>
  <si>
    <t>1.3</t>
  </si>
  <si>
    <t xml:space="preserve">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</si>
  <si>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</si>
  <si>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 xml:space="preserve">Инвестиционные проекты, предусмотренные схемой и программой развития Единой энергетической системы России, всего, в том числе:</t>
  </si>
  <si>
    <t>1.3.2</t>
  </si>
  <si>
    <t xml:space="preserve">Инвестиционные проекты, предусмотренные схемой и программой развития субъекта Российской Федерации, всего, в том числе:</t>
  </si>
  <si>
    <t>1.4</t>
  </si>
  <si>
    <t xml:space="preserve">Прочее новое строительство объектов электросетевого хозяйства, всего, в том числе:</t>
  </si>
  <si>
    <t>1.5</t>
  </si>
  <si>
    <t xml:space="preserve">Покупка земельных участков для целей реализации инвестиционных проектов, всего, в том числе:</t>
  </si>
  <si>
    <t>1.6</t>
  </si>
  <si>
    <t xml:space="preserve">Прочие инвестиционные проекты, всего, в том числе:</t>
  </si>
  <si>
    <r>
      <rPr>
        <i val="false"/>
        <strike val="false"/>
        <u val="none"/>
        <vertAlign val="superscript"/>
        <sz val="12"/>
        <rFont val="Times New Roman"/>
        <scheme val="none"/>
      </rPr>
      <t>1)</t>
    </r>
    <r>
      <rPr>
        <i val="false"/>
        <strike val="false"/>
        <u val="none"/>
        <vertAlign val="baseline"/>
        <sz val="12"/>
        <rFont val="Times New Roman"/>
        <scheme val="none"/>
      </rPr>
      <t xml:space="preserve"> Вместо слов «Факт (Предложение по корректировке утвержденного плана)» указывается слово «Факт», если год, в отношении которого заполняется столбец, будет завершен по состоянию на плановую дату раскрытия сетевой организацией информации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либо в противном случае – слова «Предложение по корректировке утвержденного плана».</t>
    </r>
  </si>
  <si>
    <r>
      <rPr>
        <i val="false"/>
        <strike val="false"/>
        <u val="none"/>
        <vertAlign val="superscript"/>
        <sz val="12"/>
        <rFont val="Times New Roman"/>
        <scheme val="none"/>
      </rPr>
      <t>2)</t>
    </r>
    <r>
      <rPr>
        <i val="false"/>
        <strike val="false"/>
        <u val="none"/>
        <vertAlign val="baseline"/>
        <sz val="12"/>
        <rFont val="Times New Roman"/>
        <scheme val="none"/>
      </rPr>
      <t xml:space="preserve"> Вместо слов «План (Утвержденный план)» указывается слово «План», если на год, в отношении которого заполняется столбец, отсутствует утвержденная инвестиционная программа сетевой организации, либо в противном случае – слова «Утвержденный план».</t>
    </r>
  </si>
  <si>
    <r>
      <rPr>
        <i val="false"/>
        <strike val="false"/>
        <u val="none"/>
        <vertAlign val="superscript"/>
        <sz val="12"/>
        <rFont val="Times New Roman"/>
        <scheme val="none"/>
      </rPr>
      <t>3)</t>
    </r>
    <r>
      <rPr>
        <i val="false"/>
        <strike val="false"/>
        <u val="none"/>
        <vertAlign val="baseline"/>
        <sz val="12"/>
        <rFont val="Times New Roman"/>
        <scheme val="none"/>
      </rPr>
      <t xml:space="preserve">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(проекта инвестиционной программы и (или) изменений, вносимых в утвержденную инвестиционную программу) плюс или минус количество лет, равных числу указанному в словосочетании соответственно после знака «+» или «-».</t>
    </r>
  </si>
  <si>
    <r>
      <rPr>
        <i val="false"/>
        <strike val="false"/>
        <u val="none"/>
        <vertAlign val="superscript"/>
        <sz val="12"/>
        <rFont val="Times New Roman"/>
        <scheme val="none"/>
      </rPr>
      <t>4)</t>
    </r>
    <r>
      <rPr>
        <i val="false"/>
        <strike val="false"/>
        <u val="none"/>
        <vertAlign val="baseline"/>
        <sz val="12"/>
        <rFont val="Times New Roman"/>
        <scheme val="none"/>
      </rPr>
      <t xml:space="preserve"> «год X» заменяется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</si>
  <si>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3</t>
  </si>
  <si>
    <t xml:space="preserve">Форма 3. План освоения капитальных вложений по инвестиционным проектам</t>
  </si>
  <si>
    <t xml:space="preserve">Инвестиционная программа_______________________________________________</t>
  </si>
  <si>
    <t xml:space="preserve">Год раскрытия информации: _________ год</t>
  </si>
  <si>
    <t xml:space="preserve">                                                                                                                                                              реквизиты решения органа исполнительной власти, утвердившего инвестиционную программу</t>
  </si>
  <si>
    <t xml:space="preserve">Идентифика-тор инвестицион-ного проекта</t>
  </si>
  <si>
    <t xml:space="preserve">Текущая стадия реализации инвестиционного проекта  </t>
  </si>
  <si>
    <t xml:space="preserve">Год окончания реализации инвестиционного проекта</t>
  </si>
  <si>
    <r>
      <t xml:space="preserve">Полная сметная стоимость инвестиционного проекта в соответствии с утвержденной проектной документацией</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в базисном уровне цен, млн рублей (без НДС)</t>
    </r>
  </si>
  <si>
    <t xml:space="preserve">Фактический объем освоения капитальных вложений на 01.01.года 
(N-1), млн рублей 
(без НДС) </t>
  </si>
  <si>
    <t xml:space="preserve">Оценка полной стоимости в прогнозных ценах соответствующих лет, 
млн рублей (без НДС)</t>
  </si>
  <si>
    <t xml:space="preserve">Остаток освоения капитальных вложений, 
млн рублей (без НДС)</t>
  </si>
  <si>
    <t xml:space="preserve">Освоение капитальных вложений года (N-1) в прогнозных ценах соответствующих лет, млн рублей (без НДС)</t>
  </si>
  <si>
    <t xml:space="preserve">Освоение капитальных вложений в прогнозных ценах соответствующих лет, млн рублей  (без НДС)</t>
  </si>
  <si>
    <t xml:space="preserve">Краткое обоснование корректировки утвержденного плана</t>
  </si>
  <si>
    <t xml:space="preserve">Предложение по корректировке утвержденного  плана</t>
  </si>
  <si>
    <t xml:space="preserve">План на 01.01.2017</t>
  </si>
  <si>
    <t xml:space="preserve">Предложение по корректировке утвержденного плана 
на 01.01.2017</t>
  </si>
  <si>
    <t xml:space="preserve">Итого за период реализации инвестиционной программы
(предложение по корректировке утвержденного плана)</t>
  </si>
  <si>
    <t xml:space="preserve">Всего, в т.ч.:</t>
  </si>
  <si>
    <t xml:space="preserve">проектно-изыскательские работы</t>
  </si>
  <si>
    <t xml:space="preserve">строительные работы, реконструкция, монтаж оборудования</t>
  </si>
  <si>
    <t>оборудование</t>
  </si>
  <si>
    <t xml:space="preserve">прочие затраты</t>
  </si>
  <si>
    <t xml:space="preserve">в базисном уровне цен</t>
  </si>
  <si>
    <t xml:space="preserve">в прогнозных ценах соответствующих лет</t>
  </si>
  <si>
    <t xml:space="preserve">
План
(Утвержденный план)</t>
  </si>
  <si>
    <t xml:space="preserve">Факт 
(Предложение по корректировке утвержденного плана) </t>
  </si>
  <si>
    <t xml:space="preserve">План
</t>
  </si>
  <si>
    <t>29.1</t>
  </si>
  <si>
    <t>29.2</t>
  </si>
  <si>
    <t>29.3</t>
  </si>
  <si>
    <t>29.4</t>
  </si>
  <si>
    <t>29.5</t>
  </si>
  <si>
    <t>29.6</t>
  </si>
  <si>
    <t xml:space="preserve">Приложение  № 4</t>
  </si>
  <si>
    <t xml:space="preserve">Форма 4. План ввода основных средств</t>
  </si>
  <si>
    <t xml:space="preserve">                                                                                                                                           реквизиты решения органа исполнительной власти, утвердившего инвестиционную программу</t>
  </si>
  <si>
    <t xml:space="preserve">Первоначальная стоимость принимаемых к учету основных средств и нематериальных активов, млн рублей (без НДС)</t>
  </si>
  <si>
    <t xml:space="preserve">Принятие основных средств и нематериальных активов к бухгалтерскому учету в год 2017</t>
  </si>
  <si>
    <t xml:space="preserve">Принятие основных средств и нематериальных активов к бухгалтерскому учету</t>
  </si>
  <si>
    <t xml:space="preserve">Итого за период реализации инвестиционной программы</t>
  </si>
  <si>
    <t xml:space="preserve">нематериальные активы</t>
  </si>
  <si>
    <t xml:space="preserve">основные средства</t>
  </si>
  <si>
    <t xml:space="preserve">млн рублей (без НДС)</t>
  </si>
  <si>
    <t>МВ×А</t>
  </si>
  <si>
    <t>Мвар</t>
  </si>
  <si>
    <t xml:space="preserve">км ЛЭП</t>
  </si>
  <si>
    <t>МВт</t>
  </si>
  <si>
    <t>Другое</t>
  </si>
  <si>
    <t>6.1.1</t>
  </si>
  <si>
    <t>6.1.2</t>
  </si>
  <si>
    <t>6.1.3</t>
  </si>
  <si>
    <t>6.1.4</t>
  </si>
  <si>
    <t>6.1.5</t>
  </si>
  <si>
    <t>6.1.6</t>
  </si>
  <si>
    <t>6.1.7</t>
  </si>
  <si>
    <t>6.2.1</t>
  </si>
  <si>
    <t>6.2.2</t>
  </si>
  <si>
    <t>6.2.3</t>
  </si>
  <si>
    <t>6.2.4</t>
  </si>
  <si>
    <t>6.2.5</t>
  </si>
  <si>
    <t>6.2.6</t>
  </si>
  <si>
    <t>6.2.7</t>
  </si>
  <si>
    <t>7.1.1</t>
  </si>
  <si>
    <t>7.1.2</t>
  </si>
  <si>
    <t>7.1.3</t>
  </si>
  <si>
    <t>7.1.4</t>
  </si>
  <si>
    <t>7.1.5</t>
  </si>
  <si>
    <t>7.1.6</t>
  </si>
  <si>
    <t>7.1.7</t>
  </si>
  <si>
    <t>7.2.1</t>
  </si>
  <si>
    <t>7.2.2</t>
  </si>
  <si>
    <t>7.2.3</t>
  </si>
  <si>
    <t>7.2.4</t>
  </si>
  <si>
    <t>7.2.5</t>
  </si>
  <si>
    <t>7.2.6</t>
  </si>
  <si>
    <t>7.2.7</t>
  </si>
  <si>
    <t>7.3.1</t>
  </si>
  <si>
    <t>7.3.2</t>
  </si>
  <si>
    <t>7.3.3</t>
  </si>
  <si>
    <t>7.3.4</t>
  </si>
  <si>
    <t>7.3.5</t>
  </si>
  <si>
    <t>7.3.6</t>
  </si>
  <si>
    <t>7.3.7</t>
  </si>
  <si>
    <t>7.4.1</t>
  </si>
  <si>
    <t>7.4.2</t>
  </si>
  <si>
    <t>7.4.3</t>
  </si>
  <si>
    <t>7.4.4</t>
  </si>
  <si>
    <t>7.4.5</t>
  </si>
  <si>
    <t>7.4.6</t>
  </si>
  <si>
    <t>7.4.7</t>
  </si>
  <si>
    <t>7.5.1</t>
  </si>
  <si>
    <t>7.5.2</t>
  </si>
  <si>
    <t>7.5.3</t>
  </si>
  <si>
    <t>7.5.4</t>
  </si>
  <si>
    <t>7.5.5</t>
  </si>
  <si>
    <t>7.5.6</t>
  </si>
  <si>
    <t>7.5.7</t>
  </si>
  <si>
    <t>7.6.1</t>
  </si>
  <si>
    <t>7.6.2</t>
  </si>
  <si>
    <t>7.6.3</t>
  </si>
  <si>
    <t>7.6.4</t>
  </si>
  <si>
    <t>7.6.5</t>
  </si>
  <si>
    <t>7.6.6</t>
  </si>
  <si>
    <t>7.6.7</t>
  </si>
  <si>
    <t>8.1.1</t>
  </si>
  <si>
    <t>8.1.2</t>
  </si>
  <si>
    <t>8.1.3</t>
  </si>
  <si>
    <t>8.1.4</t>
  </si>
  <si>
    <t>8.1.5</t>
  </si>
  <si>
    <t>8.1.6</t>
  </si>
  <si>
    <t>8.1.7</t>
  </si>
  <si>
    <t>8.2.1</t>
  </si>
  <si>
    <t>8.2.2</t>
  </si>
  <si>
    <t>8.2.3</t>
  </si>
  <si>
    <t>8.2.4</t>
  </si>
  <si>
    <t>8.2.5</t>
  </si>
  <si>
    <t>8.2.6</t>
  </si>
  <si>
    <t>8.2.7</t>
  </si>
  <si>
    <t>9</t>
  </si>
  <si>
    <t xml:space="preserve">Приложение  № 5</t>
  </si>
  <si>
    <t xml:space="preserve">Форма 5. План ввода основных средств (с распределением по кварталам)</t>
  </si>
  <si>
    <t xml:space="preserve">План (Утвержденный план) принятия основных средств и нематериальных активов к бухгалтерскому учету на год</t>
  </si>
  <si>
    <t xml:space="preserve">I кв.</t>
  </si>
  <si>
    <t xml:space="preserve">II кв.</t>
  </si>
  <si>
    <t xml:space="preserve">III кв.</t>
  </si>
  <si>
    <t xml:space="preserve">IV кв.</t>
  </si>
  <si>
    <t xml:space="preserve">Итого план (утвержденный план) 
за год</t>
  </si>
  <si>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</si>
  <si>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</si>
  <si>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</si>
  <si>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</si>
  <si>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</si>
  <si>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</si>
  <si>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</si>
  <si>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</si>
  <si>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</si>
  <si>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</si>
  <si>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</si>
  <si>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</si>
  <si>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</si>
  <si>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</si>
  <si>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</si>
  <si>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</si>
  <si>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</si>
  <si>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</si>
  <si>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</si>
  <si>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</si>
  <si>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</si>
  <si>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</si>
  <si>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</si>
  <si>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</si>
  <si>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</si>
  <si>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</si>
  <si>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</si>
  <si>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</si>
  <si>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5</t>
  </si>
  <si>
    <t>6</t>
  </si>
  <si>
    <t>7</t>
  </si>
  <si>
    <t>8</t>
  </si>
  <si>
    <t>10</t>
  </si>
  <si>
    <t>11</t>
  </si>
  <si>
    <t xml:space="preserve">Приложение  № 6</t>
  </si>
  <si>
    <t xml:space="preserve">Форма 6. Краткое описание инвестиционной программы.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</si>
  <si>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год 2017</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</si>
  <si>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</si>
  <si>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Квартал</t>
  </si>
  <si>
    <t>5.1.1</t>
  </si>
  <si>
    <t>5.1.2</t>
  </si>
  <si>
    <t>5.1.3</t>
  </si>
  <si>
    <t>5.1.4</t>
  </si>
  <si>
    <t>5.1.5</t>
  </si>
  <si>
    <t>5.1.6</t>
  </si>
  <si>
    <t>5.2.1</t>
  </si>
  <si>
    <t>5.2.2</t>
  </si>
  <si>
    <t>5.2.3</t>
  </si>
  <si>
    <t>5.2.4</t>
  </si>
  <si>
    <t>5.2.5</t>
  </si>
  <si>
    <t>5.2.6</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</si>
  <si>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</si>
  <si>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</si>
  <si>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</si>
  <si>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</si>
  <si>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</si>
  <si>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</si>
  <si>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</si>
  <si>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</si>
  <si>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</si>
  <si>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</si>
  <si>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</si>
  <si>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</si>
  <si>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</si>
  <si>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</si>
  <si>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</si>
  <si>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</si>
  <si>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</si>
  <si>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</si>
  <si>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</si>
  <si>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</si>
  <si>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</si>
  <si>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</si>
  <si>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</si>
  <si>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</si>
  <si>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IV</t>
  </si>
  <si>
    <t xml:space="preserve">Приложение  № 7</t>
  </si>
  <si>
    <t xml:space="preserve">Форма 7. Краткое описание инвестиционной программы. Ввод объектов инвестиционной деятельности (мощностей) в эксплуатацию</t>
  </si>
  <si>
    <t xml:space="preserve">Характеристики объекта электроэнергетики (объекта инвестиционной деятельности)</t>
  </si>
  <si>
    <t xml:space="preserve">Ввод объектов инвестиционной деятельности (мощностей) в эксплуатацию в год 2017</t>
  </si>
  <si>
    <t xml:space="preserve">Ввод объектов инвестиционной деятельности (мощностей) в эксплуатацию</t>
  </si>
  <si>
    <t xml:space="preserve">Итого за период реализации инвестиционной программы </t>
  </si>
  <si>
    <t xml:space="preserve">км ВЛ
 1-цеп</t>
  </si>
  <si>
    <t xml:space="preserve">км ВЛ
 2-цеп</t>
  </si>
  <si>
    <t xml:space="preserve">км КЛ</t>
  </si>
  <si>
    <t>5.1.7</t>
  </si>
  <si>
    <t>5.2.7</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</si>
  <si>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</si>
  <si>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</si>
  <si>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</si>
  <si>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</si>
  <si>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</si>
  <si>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</si>
  <si>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</si>
  <si>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</si>
  <si>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</si>
  <si>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</si>
  <si>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</si>
  <si>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</si>
  <si>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</si>
  <si>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</si>
  <si>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</si>
  <si>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</si>
  <si>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</si>
  <si>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</si>
  <si>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</si>
  <si>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</si>
  <si>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</si>
  <si>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</si>
  <si>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</si>
  <si>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</si>
  <si>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</si>
  <si>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</si>
  <si>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</si>
  <si>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</si>
  <si>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 xml:space="preserve">Приложение  № 8</t>
  </si>
  <si>
    <t xml:space="preserve">Форма 8. Краткое описание инвестиционной программы. Вывод объектов инвестиционной деятельности (мощностей) из эксплуатации</t>
  </si>
  <si>
    <t xml:space="preserve">Наименование объекта, выводимого из эксплуатации</t>
  </si>
  <si>
    <t xml:space="preserve">Вывод объектов инвестиционной деятельности (мощностей) из эксплуатации в год 2017</t>
  </si>
  <si>
    <t xml:space="preserve">Вывод объектов инвестиционной деятельности (мощностей) из эксплуатации</t>
  </si>
  <si>
    <t xml:space="preserve">Приложение  № 9</t>
  </si>
  <si>
    <t xml:space="preserve">Форма 9. Краткое описание инвестиционной программы. Показатели энергетической эффективности</t>
  </si>
  <si>
    <t xml:space="preserve">Перечень показателей энергетической эффективности объектов приведен в соответствии с  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</si>
  <si>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______________________________________________________________________________________________________________________________________________________________________________________________________________</t>
  </si>
  <si>
    <t xml:space="preserve">реквизиты решения уполномоченного органа исполнительной власти, утвердившего 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</si>
  <si>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 xml:space="preserve">Плановые значения показателей энергетической эффективности строящихся (реконструируемых, приобретаемых) объектов (показатели энергетической эффективности объектов, предусмотренные требованиями к программам в области энергосбережения и повышения энергетической эффективности, установленными уполномоченным органом исполнительной власти)</t>
  </si>
  <si>
    <t>Примечание</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</si>
  <si>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t>
  </si>
  <si>
    <t xml:space="preserve">Приложение  № 10</t>
  </si>
  <si>
    <t xml:space="preserve">Форма 10. Краткое описание инвестиционной программы. Места расположения объектов инвестиционной деятельности и другие показатели инвестиционных проектов</t>
  </si>
  <si>
    <t xml:space="preserve">Федеральные округа, на территории 
которых 
реализуется 
инвестиционный 
проект</t>
  </si>
  <si>
    <t xml:space="preserve">Субъекты Российской Федерации, 
на территории 
которых 
реализуется 
инвестиционный 
проект</t>
  </si>
  <si>
    <t xml:space="preserve">Территории муниципальных образований, на территории которых реализуется инвестиционный проект</t>
  </si>
  <si>
    <t xml:space="preserve">Наименование обособленного подразделения субъекта электроэнергетики, реализующего инвестиционный проект 
(если применимо)</t>
  </si>
  <si>
    <t xml:space="preserve">Наличие решения о резервировании земель
(+; -; не требуется)</t>
  </si>
  <si>
    <t xml:space="preserve">Наличие решения  об изъятии земельных участков для государственных или муниципальных нужд
(+; -; не требуется)</t>
  </si>
  <si>
    <t xml:space="preserve">Наличие решения о переводе земель или земельных участков из одной категории в другую
(+; -; не требуется)</t>
  </si>
  <si>
    <t xml:space="preserve">Наличие  правоустанав-ливающих документов на земельный участок
(+; -; не требуется)</t>
  </si>
  <si>
    <t xml:space="preserve">Наличие утвержденной документации по планировке территории
(+; -; не требуется)</t>
  </si>
  <si>
    <t xml:space="preserve">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</si>
  <si>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 xml:space="preserve">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 
(+; -; не требуется)</t>
  </si>
  <si>
    <t xml:space="preserve">Наличие заключения по результатам 
технологического и ценового аудита инвестиционного проекта
(+; -; не требуется)</t>
  </si>
  <si>
    <t xml:space="preserve">Наличие положительного заключения 
экспертизы проектной документации
(+; -; не требуется)</t>
  </si>
  <si>
    <t xml:space="preserve">Наличие утвержденной  
проектной 
документации
(+; -; не требуется)</t>
  </si>
  <si>
    <t xml:space="preserve">Наличие разрешения 
на строи-
тельство
(+; -; не требуется)</t>
  </si>
  <si>
    <t xml:space="preserve">Сибирский федеральный округ</t>
  </si>
  <si>
    <t xml:space="preserve">с. Тебисское </t>
  </si>
  <si>
    <t xml:space="preserve">Барабинская дистанция электроснабжения</t>
  </si>
  <si>
    <t xml:space="preserve">не требуется</t>
  </si>
  <si>
    <t>местный</t>
  </si>
  <si>
    <t>-</t>
  </si>
  <si>
    <t xml:space="preserve">г.Новосибирск </t>
  </si>
  <si>
    <t xml:space="preserve">Новосибирская дистанция электроснабжения</t>
  </si>
  <si>
    <t xml:space="preserve">г. Тогучин </t>
  </si>
  <si>
    <t xml:space="preserve">Инская дистанция электроснабжения</t>
  </si>
  <si>
    <t xml:space="preserve">Березовский сельсовет</t>
  </si>
  <si>
    <t xml:space="preserve">рп. Чаны</t>
  </si>
  <si>
    <t xml:space="preserve">г. Чулым </t>
  </si>
  <si>
    <t xml:space="preserve">п.Купино </t>
  </si>
  <si>
    <t xml:space="preserve">Карасукская дистанция электроснабжения</t>
  </si>
  <si>
    <t xml:space="preserve">г. Карасук </t>
  </si>
  <si>
    <t xml:space="preserve">п. Сузун </t>
  </si>
  <si>
    <t xml:space="preserve">Каменская дистанция электроснабжения</t>
  </si>
  <si>
    <t xml:space="preserve">г. Половинное </t>
  </si>
  <si>
    <t xml:space="preserve">г. Новосибирск </t>
  </si>
  <si>
    <t xml:space="preserve">п. Брянский (157 км) Промышленновский район</t>
  </si>
  <si>
    <t xml:space="preserve">Кемеровская дистанция электроснабжения</t>
  </si>
  <si>
    <t xml:space="preserve">сп. Ясногорское </t>
  </si>
  <si>
    <t xml:space="preserve">п. Егозово </t>
  </si>
  <si>
    <t xml:space="preserve">Беловская дистанция электроснабжения</t>
  </si>
  <si>
    <t xml:space="preserve">п. Абагур-Лесной</t>
  </si>
  <si>
    <t xml:space="preserve">Новокузнецкая дистанция электроснабжения</t>
  </si>
  <si>
    <t xml:space="preserve">сп. Ясногорское</t>
  </si>
  <si>
    <t xml:space="preserve">п. Межениновка </t>
  </si>
  <si>
    <t xml:space="preserve">Тайгинская дистанция электроснабжения</t>
  </si>
  <si>
    <t xml:space="preserve">п. Предтеченск </t>
  </si>
  <si>
    <t xml:space="preserve">о.п. 41 км Томского района</t>
  </si>
  <si>
    <t xml:space="preserve">г. Томск </t>
  </si>
  <si>
    <t xml:space="preserve">с. Богашево </t>
  </si>
  <si>
    <t xml:space="preserve">п. Иртышский  </t>
  </si>
  <si>
    <t xml:space="preserve">Входнинская дистанция электроснабжения</t>
  </si>
  <si>
    <t xml:space="preserve">ст. Валерино Калачинский район </t>
  </si>
  <si>
    <t xml:space="preserve">Омская дистанция электроснабжения</t>
  </si>
  <si>
    <t xml:space="preserve">п. Помурино </t>
  </si>
  <si>
    <t xml:space="preserve">ст.Смазнево Заринский район </t>
  </si>
  <si>
    <t xml:space="preserve">Алтайская дистанция электроснабжения</t>
  </si>
  <si>
    <t xml:space="preserve">г. Камень-на-Оби</t>
  </si>
  <si>
    <t xml:space="preserve">с. Шпагино, Заринский район</t>
  </si>
  <si>
    <t xml:space="preserve">п. Тальменка</t>
  </si>
  <si>
    <t xml:space="preserve">с. Урываево</t>
  </si>
  <si>
    <t xml:space="preserve">с. Ларичиха</t>
  </si>
  <si>
    <t xml:space="preserve">с. Бешенцево</t>
  </si>
  <si>
    <t xml:space="preserve">г. Рубцовск</t>
  </si>
  <si>
    <t xml:space="preserve">Барнаульская дистанция электроснабжения </t>
  </si>
  <si>
    <t xml:space="preserve">с. Большая Речка</t>
  </si>
  <si>
    <t xml:space="preserve">п. Загонный Заринский район</t>
  </si>
  <si>
    <t>г.Барнаул</t>
  </si>
  <si>
    <t xml:space="preserve">Барнаульская  дистанция электроснабжения</t>
  </si>
  <si>
    <t xml:space="preserve">Приложение  № 11</t>
  </si>
  <si>
    <t xml:space="preserve">Форма 11. Краткое описание инвестиционной программы. Обоснование необходимости реализации инвестиционных проектов</t>
  </si>
  <si>
    <t xml:space="preserve">Раздел 1. Технологическое присоединение к электрическим сетям энергопринимающих устройств потребителей максимальной мощностью свыше 150 кВт</t>
  </si>
  <si>
    <r>
      <t xml:space="preserve">Инвестиционная программа _</t>
    </r>
    <r>
      <rPr>
        <i val="false"/>
        <strike val="false"/>
        <u val="single"/>
        <vertAlign val="baseline"/>
        <sz val="12"/>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2"/>
        <rFont val="Times New Roman"/>
        <scheme val="none"/>
      </rPr>
      <t>_</t>
    </r>
  </si>
  <si>
    <r>
      <t xml:space="preserve">Год раскрытия информации: __</t>
    </r>
    <r>
      <rPr>
        <i val="false"/>
        <strike val="false"/>
        <u val="single"/>
        <vertAlign val="baseline"/>
        <sz val="12"/>
        <rFont val="Times New Roman"/>
        <scheme val="none"/>
      </rPr>
      <t>2017</t>
    </r>
    <r>
      <rPr>
        <i val="false"/>
        <strike val="false"/>
        <u val="none"/>
        <vertAlign val="baseline"/>
        <sz val="12"/>
        <rFont val="Times New Roman"/>
        <scheme val="none"/>
      </rPr>
      <t xml:space="preserve">_____ год</t>
    </r>
  </si>
  <si>
    <t xml:space="preserve">Наличие заключенного договора об осуществлении технологического присоединения</t>
  </si>
  <si>
    <t xml:space="preserve">Размер платы за технологическое присоединение (в соответствии с договором об осуществлении технологического присоединения), млн рублей</t>
  </si>
  <si>
    <t xml:space="preserve">Сроки осуществления мероприятий по технологическому присоединению</t>
  </si>
  <si>
    <t xml:space="preserve">Технологическое присоединение объектов по производству электрической энергии</t>
  </si>
  <si>
    <t xml:space="preserve">Технологическое присоединение объектов электросетевого хозяйства</t>
  </si>
  <si>
    <t xml:space="preserve">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</si>
  <si>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 xml:space="preserve">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t>
  </si>
  <si>
    <t xml:space="preserve">Аварийная нагрузка, %</t>
  </si>
  <si>
    <t xml:space="preserve">Максимальная мощность энергопринимающих устройств  потребителей услуг  по документам о технологическом присоединении, МВт</t>
  </si>
  <si>
    <t xml:space="preserve">Мощность трансформаторной или иной подстанции (распределительного устройства объекта по производству электрической энергии), строительство (реконструкция) которой осуществляется в рамках инвестиционного проекта, МВА</t>
  </si>
  <si>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</si>
  <si>
    <t xml:space="preserve">Схема и программа развития электроэнергетики субъекта Российской Федерации, утвержденные в год (X-1)</t>
  </si>
  <si>
    <t xml:space="preserve">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</si>
  <si>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 xml:space="preserve">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</si>
  <si>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 xml:space="preserve">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</si>
  <si>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</si>
  <si>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 xml:space="preserve">Планируемый в инвестиционной программе срок постановки объектов электросетевого хозяйства под напряжение</t>
  </si>
  <si>
    <t xml:space="preserve">Планируемый в инвестиционной программе срок ввода объектов электросетевого хозяйства в эксплуатацию, год</t>
  </si>
  <si>
    <t xml:space="preserve">Планируемый в инвестиционной программе срок принятия объектов электросетевого хозяйства к бухгалтерскому учету, год</t>
  </si>
  <si>
    <t xml:space="preserve">Наименование  присоединяемых объектов по производству электрической энергии </t>
  </si>
  <si>
    <t xml:space="preserve">Наименование заявителя по договору об осуществлении технологического присоединения объекта по производству электрической энергии</t>
  </si>
  <si>
    <t xml:space="preserve">Мощность присоединенных объектов по производству электрической энергии по документам о технологическом присоединении, МВт</t>
  </si>
  <si>
    <t xml:space="preserve">Наименование  присоединяемых объектов электросетевого хозяйства</t>
  </si>
  <si>
    <t xml:space="preserve">Наименование заявителя по договору об осуществлении технологического присоединения  объекта электросетевого хозяйства</t>
  </si>
  <si>
    <t xml:space="preserve">Максимальная мощность энергопринимающих устройств по документам о технологическом присоединении, МВт</t>
  </si>
  <si>
    <t>всего</t>
  </si>
  <si>
    <t xml:space="preserve">всего за вычетом мощности  наиболее крупного (авто-) трансформатора</t>
  </si>
  <si>
    <t xml:space="preserve">Срок ввода объекта в эксплуатацию, предусмотренный схемой и программой развития электроэнергетики субъекта Российской Федерации</t>
  </si>
  <si>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t>
  </si>
  <si>
    <t>Дата</t>
  </si>
  <si>
    <t>Номер</t>
  </si>
  <si>
    <t>год</t>
  </si>
  <si>
    <t>квартал</t>
  </si>
  <si>
    <t>до</t>
  </si>
  <si>
    <t>после</t>
  </si>
  <si>
    <t>МВхА</t>
  </si>
  <si>
    <t xml:space="preserve">Дата контрольного замерного дня</t>
  </si>
  <si>
    <t>До</t>
  </si>
  <si>
    <t>После</t>
  </si>
  <si>
    <t xml:space="preserve">Возд.линия 0,4кВ ст.Тебисская от КТП 22 </t>
  </si>
  <si>
    <t xml:space="preserve">Возд.линия 0,4кВ ст. Иня-Восточная от ТП-25</t>
  </si>
  <si>
    <t xml:space="preserve">Возд.линия 0,4кВ ст. Левая Обь от ТП-44</t>
  </si>
  <si>
    <t xml:space="preserve">Возд.линия 0,4кВ ст. Льниха от КТП-684</t>
  </si>
  <si>
    <t xml:space="preserve">Возд.линия 0,4кВ ст. Шелковичиха от КТП-427</t>
  </si>
  <si>
    <t xml:space="preserve">Воздушная .линия 0,4кВ ст. Озеро Карачинское от КТП 19 </t>
  </si>
  <si>
    <t xml:space="preserve">Линии 0,4 кВ электроснабжения потребителей ст.Чулымская инв.№30089</t>
  </si>
  <si>
    <t xml:space="preserve">Воздушная линия электропередач 0,4 кВ  ст. Купино, 132 км инв. №030046</t>
  </si>
  <si>
    <t xml:space="preserve">Воздушная линия электропередач 0,4 кВ ст. Карасук ТП-143</t>
  </si>
  <si>
    <t xml:space="preserve">Воздушная ЛЭП-0,4кв ст.Сузун поселок</t>
  </si>
  <si>
    <t xml:space="preserve">Воздушная ЛЭП-0,4кв ст.Краснозерское поселок </t>
  </si>
  <si>
    <t xml:space="preserve">ЛЭП освещения ж/д поселка ст. Егозово</t>
  </si>
  <si>
    <t xml:space="preserve">Линия электропередач воздуш быта г.Новокузнецк Абагур </t>
  </si>
  <si>
    <t xml:space="preserve">Низковольтная линия электроснабжения  
разъезд Буреничево (бытовая) </t>
  </si>
  <si>
    <t xml:space="preserve">Возд.линия 0,4кВ ст. Предтеченск КТП-71</t>
  </si>
  <si>
    <t xml:space="preserve">Низковольтные сети оп. 41 км от КТП-40/5</t>
  </si>
  <si>
    <t xml:space="preserve">Низковольтные сети ст. Томск-Северный от КТПНС-93</t>
  </si>
  <si>
    <t xml:space="preserve">Возд.линия 0,4кВ ст. Богашево, КТП-60 </t>
  </si>
  <si>
    <t xml:space="preserve">ВОЗДУШНАЯ ЛИНИЯ 0,4 КВ СТ. Иртышская ТП-1</t>
  </si>
  <si>
    <t xml:space="preserve">Линия 4-х проводная воздушная станции Валерино</t>
  </si>
  <si>
    <t xml:space="preserve">ЛЭП 0,4кВ (ст.Бешенцево от КТП-1 ф.Быт до опоры№59)  инв №030373/7194</t>
  </si>
  <si>
    <t xml:space="preserve">Низковольтные сети г. Рубцовск от ТП-13</t>
  </si>
  <si>
    <t xml:space="preserve">Низковольтные сети ст. Большая Речка от КТП-11</t>
  </si>
  <si>
    <t xml:space="preserve">Низковольтные сети оп. Загонный (61 км) от КТП-100/27,5</t>
  </si>
  <si>
    <t xml:space="preserve">Низковольтные сети оп. Загонный (61 км) от КТП-4</t>
  </si>
  <si>
    <t xml:space="preserve">Низковольтные сети ст. Камень на Оби от ТП-7</t>
  </si>
  <si>
    <t xml:space="preserve">Низковольтные сети ст. Камень на Оби от ТП-8</t>
  </si>
  <si>
    <t xml:space="preserve">ст. Смазнево КТП-1 ЛЭП-0,4 кВ</t>
  </si>
  <si>
    <t xml:space="preserve">ст. Шпагино ТП-1 ЛЭП-0,4 кВ</t>
  </si>
  <si>
    <t xml:space="preserve">Воздушная линия 0,4 кВ. ст.Ползуново-236 км инв.№030234/7195</t>
  </si>
  <si>
    <t xml:space="preserve">Раздел 2.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</si>
  <si>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                                                                                                                                                                  реквизиты решения органа исполнительной власти, утвердившего инвестиционную программу</t>
  </si>
  <si>
    <t xml:space="preserve">№ п/п</t>
  </si>
  <si>
    <t xml:space="preserve">Наименование показателя</t>
  </si>
  <si>
    <t xml:space="preserve">Единица измерения</t>
  </si>
  <si>
    <t xml:space="preserve">Фактические данные о реализации мероприятий по технологическому присоединению</t>
  </si>
  <si>
    <t xml:space="preserve">Среднее за 3 года значение фактических данных о реализации мероприятий по технологическому присоединению </t>
  </si>
  <si>
    <t xml:space="preserve">год (N-1)</t>
  </si>
  <si>
    <t xml:space="preserve">год N</t>
  </si>
  <si>
    <t xml:space="preserve">год (N+1)</t>
  </si>
  <si>
    <t xml:space="preserve">год (N+2)</t>
  </si>
  <si>
    <t xml:space="preserve">год (N-4) </t>
  </si>
  <si>
    <t xml:space="preserve">год (N-3)</t>
  </si>
  <si>
    <t xml:space="preserve">год (N-2)</t>
  </si>
  <si>
    <t xml:space="preserve">План
(Утвержденный план)</t>
  </si>
  <si>
    <t xml:space="preserve">Факт 
(Предложение по корректировке плана)</t>
  </si>
  <si>
    <t xml:space="preserve">Наименование субъекта Российской Федерации</t>
  </si>
  <si>
    <r>
      <t>нд</t>
    </r>
    <r>
      <rPr>
        <i val="false"/>
        <strike val="false"/>
        <u val="none"/>
        <vertAlign val="superscript"/>
        <sz val="12"/>
        <rFont val="Times New Roman"/>
        <scheme val="none"/>
      </rPr>
      <t>3)</t>
    </r>
  </si>
  <si>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</si>
  <si>
    <t xml:space="preserve">Наличие обязательств по исполнению договоров об осуществлении технологического присоединения к электрическим сетям по состоянию на 1 января  соответствующего года</t>
  </si>
  <si>
    <r>
      <t>шт.</t>
    </r>
    <r>
      <rPr>
        <i val="false"/>
        <strike val="false"/>
        <u val="none"/>
        <vertAlign val="superscript"/>
        <sz val="12"/>
        <rFont val="Times New Roman"/>
        <scheme val="none"/>
      </rPr>
      <t>1)</t>
    </r>
  </si>
  <si>
    <r>
      <t>МВт</t>
    </r>
    <r>
      <rPr>
        <i val="false"/>
        <strike val="false"/>
        <u val="none"/>
        <vertAlign val="superscript"/>
        <sz val="12"/>
        <rFont val="Times New Roman"/>
        <scheme val="none"/>
      </rPr>
      <t>2)</t>
    </r>
  </si>
  <si>
    <t xml:space="preserve">          в том числе не предусматривающие выполнение работ со стороны сетевой организации</t>
  </si>
  <si>
    <t xml:space="preserve">          в том числе только с реконструкцией объектов электросетевого хозяйства</t>
  </si>
  <si>
    <t xml:space="preserve">          в том числе с реконструкцией и новым строительством объектов электросетевого хозяйства</t>
  </si>
  <si>
    <t>1.1.1.4</t>
  </si>
  <si>
    <t xml:space="preserve">          в том числе только с новым строительством объектов электросетевого хозяйства</t>
  </si>
  <si>
    <t xml:space="preserve">Принято обязательств по исполнению договоров об осуществлении технологического присоединения к электрическим сетям за планируемый (истекший) год</t>
  </si>
  <si>
    <t>1.1.2.3</t>
  </si>
  <si>
    <t>1.1.2.4</t>
  </si>
  <si>
    <t xml:space="preserve">Исполнено обязательств по договорам об осуществлении технологического присоединения к электрическим сетям за планируемый (истекший) год</t>
  </si>
  <si>
    <t>1.1.3.3</t>
  </si>
  <si>
    <t>1.1.3.4</t>
  </si>
  <si>
    <t xml:space="preserve">Освоение капитальных вложений по мероприятиям, реализуемым в рамках исполнения договоров об осуществлении технологического присоединения к электрическим сетям</t>
  </si>
  <si>
    <t xml:space="preserve">млн рублей
без НДС</t>
  </si>
  <si>
    <t xml:space="preserve">          в том числе затраты на проектно изыскательские работы</t>
  </si>
  <si>
    <t xml:space="preserve">          в том числе затраты на реконструкцию объектов электросетевого хозяйства</t>
  </si>
  <si>
    <t>1.1.4.3</t>
  </si>
  <si>
    <t xml:space="preserve">          в том числе затраты на новое строительство объектов электросетевого хозяйства</t>
  </si>
  <si>
    <t>1.1.4.4</t>
  </si>
  <si>
    <t xml:space="preserve">          в том числе затраты не включаемые в плату за технологическое присоединение</t>
  </si>
  <si>
    <t>1.1.5</t>
  </si>
  <si>
    <t xml:space="preserve">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t>
  </si>
  <si>
    <t>МВА</t>
  </si>
  <si>
    <t>км</t>
  </si>
  <si>
    <r>
      <t>Другое</t>
    </r>
    <r>
      <rPr>
        <i val="false"/>
        <strike val="false"/>
        <u val="none"/>
        <vertAlign val="superscript"/>
        <sz val="12"/>
        <rFont val="Times New Roman"/>
        <scheme val="none"/>
      </rPr>
      <t>5)</t>
    </r>
  </si>
  <si>
    <t>1.1.5.1</t>
  </si>
  <si>
    <t>1.1.5.2</t>
  </si>
  <si>
    <t>1.1.5.3</t>
  </si>
  <si>
    <t>1.1.6</t>
  </si>
  <si>
    <t xml:space="preserve">Ввод объектов инвестиционной деятельности (мощностей) в эксплуатацию в рамках исполнения договоров об осуществлении технологического присоединения к электрическим сетям</t>
  </si>
  <si>
    <t>1.1.6.1</t>
  </si>
  <si>
    <t>1.1.6.2</t>
  </si>
  <si>
    <t>1.1.6.3</t>
  </si>
  <si>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</si>
  <si>
    <t>1.2.1.3</t>
  </si>
  <si>
    <t>1.2.1.4</t>
  </si>
  <si>
    <t>1.2.2.3</t>
  </si>
  <si>
    <t>1.2.2.4</t>
  </si>
  <si>
    <t>1.2.4.3</t>
  </si>
  <si>
    <t>1.2.4.4</t>
  </si>
  <si>
    <t>1.2.5</t>
  </si>
  <si>
    <t>1.2.5.1</t>
  </si>
  <si>
    <t>1.2.5.2</t>
  </si>
  <si>
    <t>1.2.5.3</t>
  </si>
  <si>
    <t>1.2.6</t>
  </si>
  <si>
    <t>1.2.6.1</t>
  </si>
  <si>
    <t>1.2.6.2</t>
  </si>
  <si>
    <t>1.2.6.3</t>
  </si>
  <si>
    <t>2</t>
  </si>
  <si>
    <r>
      <t>…</t>
    </r>
    <r>
      <rPr>
        <i val="false"/>
        <strike val="false"/>
        <u val="none"/>
        <vertAlign val="superscript"/>
        <sz val="12"/>
        <rFont val="Times New Roman"/>
        <scheme val="none"/>
      </rPr>
      <t>4)</t>
    </r>
  </si>
  <si>
    <r>
      <rPr>
        <i val="false"/>
        <strike val="false"/>
        <u val="none"/>
        <vertAlign val="superscript"/>
        <sz val="11"/>
        <rFont val="Times New Roman"/>
        <scheme val="none"/>
      </rPr>
      <t xml:space="preserve">1) </t>
    </r>
    <r>
      <rPr>
        <i val="false"/>
        <strike val="false"/>
        <u val="none"/>
        <vertAlign val="baseline"/>
        <sz val="11"/>
        <rFont val="Times New Roman"/>
        <scheme val="none"/>
      </rPr>
      <t xml:space="preserve">шт. договоров об осуществлении технологического присоединения к электрическим сетям</t>
    </r>
  </si>
  <si>
    <r>
      <rPr>
        <i val="false"/>
        <strike val="false"/>
        <u val="none"/>
        <vertAlign val="superscript"/>
        <sz val="11"/>
        <rFont val="Times New Roman"/>
        <scheme val="none"/>
      </rPr>
      <t xml:space="preserve">2) </t>
    </r>
    <r>
      <rPr>
        <i val="false"/>
        <strike val="false"/>
        <u val="none"/>
        <vertAlign val="baseline"/>
        <sz val="11"/>
        <rFont val="Times New Roman"/>
        <scheme val="none"/>
      </rPr>
      <t xml:space="preserve">МВт максимальной мощности энергопринимающих устройств потребителей  </t>
    </r>
  </si>
  <si>
    <r>
      <rPr>
        <i val="false"/>
        <strike val="false"/>
        <u val="none"/>
        <vertAlign val="superscript"/>
        <sz val="11"/>
        <rFont val="Times New Roman"/>
        <scheme val="none"/>
      </rPr>
      <t xml:space="preserve">3) </t>
    </r>
    <r>
      <rPr>
        <i val="false"/>
        <strike val="false"/>
        <u val="none"/>
        <vertAlign val="baseline"/>
        <sz val="11"/>
        <rFont val="Times New Roman"/>
        <scheme val="none"/>
      </rPr>
      <t xml:space="preserve">Ячейки, в которых указано слово "нд", заполнению не подлежат</t>
    </r>
  </si>
  <si>
    <r>
      <rPr>
        <i val="false"/>
        <strike val="false"/>
        <u val="none"/>
        <vertAlign val="superscript"/>
        <sz val="11"/>
        <rFont val="Times New Roman"/>
        <scheme val="none"/>
      </rPr>
      <t>4)</t>
    </r>
    <r>
      <rPr>
        <i val="false"/>
        <strike val="false"/>
        <u val="none"/>
        <vertAlign val="baseline"/>
        <sz val="11"/>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</si>
  <si>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r>
      <rPr>
        <i val="false"/>
        <strike val="false"/>
        <u val="none"/>
        <vertAlign val="superscript"/>
        <sz val="11"/>
        <rFont val="Times New Roman"/>
        <scheme val="none"/>
      </rPr>
      <t>5)</t>
    </r>
    <r>
      <rPr>
        <i val="false"/>
        <strike val="false"/>
        <u val="none"/>
        <vertAlign val="baseline"/>
        <sz val="11"/>
        <rFont val="Times New Roman"/>
        <scheme val="none"/>
      </rPr>
      <t xml:space="preserve"> При необходимости указания единиц измерения отличных от МВт, МВА и км вместо слова "Другое" указывается наименование иной единицы измерения</t>
    </r>
  </si>
  <si>
    <t xml:space="preserve">Раздел 3.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</si>
  <si>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Фактические значения показателей мощности, протяженности, кВт (км)</t>
  </si>
  <si>
    <r>
      <t xml:space="preserve">Среднее за 3 года значение фактических показателей мощности, протяженности, кВт (км)</t>
    </r>
    <r>
      <rPr>
        <i val="false"/>
        <strike val="false"/>
        <u val="none"/>
        <vertAlign val="superscript"/>
        <sz val="12"/>
        <rFont val="Times New Roman"/>
        <scheme val="none"/>
      </rPr>
      <t>1)</t>
    </r>
  </si>
  <si>
    <t xml:space="preserve">Значения стандартизированных ставок за год (X-1), тыс. рублей</t>
  </si>
  <si>
    <t xml:space="preserve">Индекс сметной стоимости</t>
  </si>
  <si>
    <r>
      <t xml:space="preserve">Плановые значения стоимости на год X</t>
    </r>
    <r>
      <rPr>
        <i val="false"/>
        <strike val="false"/>
        <u val="none"/>
        <vertAlign val="superscript"/>
        <sz val="12"/>
        <rFont val="Times New Roman"/>
        <scheme val="none"/>
      </rPr>
      <t>6)</t>
    </r>
    <r>
      <rPr>
        <i val="false"/>
        <strike val="false"/>
        <u val="none"/>
        <vertAlign val="baseline"/>
        <sz val="12"/>
        <rFont val="Times New Roman"/>
        <scheme val="none"/>
      </rPr>
      <t xml:space="preserve">, 
тыс. рублей</t>
    </r>
    <r>
      <rPr>
        <i val="false"/>
        <strike val="false"/>
        <u val="none"/>
        <vertAlign val="superscript"/>
        <sz val="12"/>
        <rFont val="Times New Roman"/>
        <scheme val="none"/>
      </rPr>
      <t>2)</t>
    </r>
  </si>
  <si>
    <r>
      <t xml:space="preserve">Год (X-3)</t>
    </r>
    <r>
      <rPr>
        <i val="false"/>
        <strike val="false"/>
        <u val="none"/>
        <vertAlign val="superscript"/>
        <sz val="12"/>
        <rFont val="Times New Roman"/>
        <scheme val="none"/>
      </rPr>
      <t>6)</t>
    </r>
  </si>
  <si>
    <r>
      <t xml:space="preserve">Год (X-2)</t>
    </r>
    <r>
      <rPr>
        <i val="false"/>
        <strike val="false"/>
        <u val="none"/>
        <vertAlign val="superscript"/>
        <sz val="12"/>
        <rFont val="Times New Roman"/>
        <scheme val="none"/>
      </rPr>
      <t>6)</t>
    </r>
  </si>
  <si>
    <r>
      <t xml:space="preserve">Год (X-1)</t>
    </r>
    <r>
      <rPr>
        <i val="false"/>
        <strike val="false"/>
        <u val="none"/>
        <vertAlign val="superscript"/>
        <sz val="12"/>
        <rFont val="Times New Roman"/>
        <scheme val="none"/>
      </rPr>
      <t>6)</t>
    </r>
  </si>
  <si>
    <r>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r>
    <r>
      <rPr>
        <i val="false"/>
        <strike val="false"/>
        <u val="none"/>
        <vertAlign val="superscript"/>
        <sz val="12"/>
        <rFont val="Times New Roman"/>
        <scheme val="none"/>
      </rPr>
      <t>4)</t>
    </r>
    <r>
      <rPr>
        <i val="false"/>
        <strike val="false"/>
        <u val="none"/>
        <vertAlign val="baseline"/>
        <sz val="12"/>
        <rFont val="Times New Roman"/>
        <scheme val="none"/>
      </rPr>
      <t xml:space="preserve"> [п.1.1.1+п.1.1.2+п.1.1.3+
п.1.1.4+п.1.1.5]:</t>
    </r>
  </si>
  <si>
    <r>
      <t>(ст.</t>
    </r>
    <r>
      <rPr>
        <i val="false"/>
        <strike val="false"/>
        <u val="none"/>
        <vertAlign val="baseline"/>
        <sz val="12"/>
        <rFont val="Times New Roman"/>
        <scheme val="none"/>
      </rPr>
      <t>3+ст.4+ст.5)/3</t>
    </r>
  </si>
  <si>
    <t xml:space="preserve">строительство воздушных линий, на уровне напряжения i</t>
  </si>
  <si>
    <t>(ст.3+ст.4+ст.5)/3</t>
  </si>
  <si>
    <t>С2</t>
  </si>
  <si>
    <t>ст.6*ст.7*ст.8/1000</t>
  </si>
  <si>
    <t xml:space="preserve">строительство кабельных линий, на уровне напряжения i </t>
  </si>
  <si>
    <t>С3</t>
  </si>
  <si>
    <t xml:space="preserve">строительство пунктов секционирования, на уровне напряжения i и (или) диапазоне мощности j  </t>
  </si>
  <si>
    <t>С4</t>
  </si>
  <si>
    <t xml:space="preserve">строительство комплектных трансформаторных подстанций (КТП), распределительных трансформаторных подстанций (РТП) с уровнем напряжения до 35 кВ,  на уровне напряжения i и (или) диапазоне мощности j  </t>
  </si>
  <si>
    <t xml:space="preserve">строительство центров питания, подстанций уровнем напряжения 35 кВ и выше (ПС), на уровне напряжения i и (или) диапазоне мощности j</t>
  </si>
  <si>
    <r>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r>
    <r>
      <rPr>
        <i val="false"/>
        <strike val="false"/>
        <u val="none"/>
        <vertAlign val="superscript"/>
        <sz val="12"/>
        <rFont val="Times New Roman"/>
        <scheme val="none"/>
      </rPr>
      <t>5)</t>
    </r>
    <r>
      <rPr>
        <i val="false"/>
        <strike val="false"/>
        <u val="none"/>
        <vertAlign val="baseline"/>
        <sz val="12"/>
        <rFont val="Times New Roman"/>
        <scheme val="none"/>
      </rPr>
      <t xml:space="preserve"> [п.1.2.1+п.1.2.2+п.1.2.3+
п.1.2.4+п.1.2.5]</t>
    </r>
  </si>
  <si>
    <r>
      <t>…</t>
    </r>
    <r>
      <rPr>
        <i val="false"/>
        <strike val="false"/>
        <u val="none"/>
        <vertAlign val="superscript"/>
        <sz val="11"/>
        <rFont val="Times New Roman"/>
        <scheme val="none"/>
      </rPr>
      <t>7)</t>
    </r>
  </si>
  <si>
    <r>
      <rPr>
        <i val="false"/>
        <strike val="false"/>
        <u val="none"/>
        <vertAlign val="superscript"/>
        <sz val="11"/>
        <rFont val="Times New Roman"/>
        <scheme val="none"/>
      </rPr>
      <t xml:space="preserve">1) </t>
    </r>
    <r>
      <rPr>
        <i val="false"/>
        <strike val="false"/>
        <u val="none"/>
        <vertAlign val="baseline"/>
        <sz val="11"/>
        <rFont val="Times New Roman"/>
        <scheme val="none"/>
      </rPr>
      <t xml:space="preserve">Определяется как (столбец (ст.)3+ст.4+ст.5)/3</t>
    </r>
  </si>
  <si>
    <r>
      <rPr>
        <i val="false"/>
        <strike val="false"/>
        <u val="none"/>
        <vertAlign val="superscript"/>
        <sz val="11"/>
        <rFont val="Times New Roman"/>
        <scheme val="none"/>
      </rPr>
      <t xml:space="preserve">2) </t>
    </r>
    <r>
      <rPr>
        <i val="false"/>
        <strike val="false"/>
        <u val="none"/>
        <vertAlign val="baseline"/>
        <sz val="11"/>
        <rFont val="Times New Roman"/>
        <scheme val="none"/>
      </rPr>
      <t xml:space="preserve">Определяется как ст.6*ст.7*ст.8/1000, за исключением пункта (п.) 1.1 и п.1.2 (Группа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 и Группа инвестиционных проектов "Технологическое присоединение энергопринимающих устройств потребителей максимальной мощностью от 15 до 150 кВт включительно, всего")</t>
    </r>
  </si>
  <si>
    <r>
      <rPr>
        <i val="false"/>
        <strike val="false"/>
        <u val="none"/>
        <vertAlign val="superscript"/>
        <sz val="11"/>
        <rFont val="Times New Roman"/>
        <scheme val="none"/>
      </rPr>
      <t xml:space="preserve">4) </t>
    </r>
    <r>
      <rPr>
        <i val="false"/>
        <strike val="false"/>
        <u val="none"/>
        <vertAlign val="baseline"/>
        <sz val="11"/>
        <rFont val="Times New Roman"/>
        <scheme val="none"/>
      </rPr>
      <t xml:space="preserve">В п.1.1 в столбцах 3, 4, 5 и 9 указывются значения, определяюемые как сумма значений, указанных в пунктах 1.1.1 - 1.1.5 соответствующих столбцов</t>
    </r>
  </si>
  <si>
    <r>
      <rPr>
        <i val="false"/>
        <strike val="false"/>
        <u val="none"/>
        <vertAlign val="superscript"/>
        <sz val="11"/>
        <rFont val="Times New Roman"/>
        <scheme val="none"/>
      </rPr>
      <t xml:space="preserve">5) </t>
    </r>
    <r>
      <rPr>
        <i val="false"/>
        <strike val="false"/>
        <u val="none"/>
        <vertAlign val="baseline"/>
        <sz val="11"/>
        <rFont val="Times New Roman"/>
        <scheme val="none"/>
      </rPr>
      <t xml:space="preserve"> В п.1.2 в столбцах 3, 4, 5 и 9 указывются значения, определяюемые как сумма значений, указанных в пунктах 1.2.1 - 1.2.5 соответствующих столбцов</t>
    </r>
  </si>
  <si>
    <r>
      <rPr>
        <i val="false"/>
        <strike val="false"/>
        <u val="none"/>
        <vertAlign val="superscript"/>
        <sz val="11"/>
        <rFont val="Times New Roman"/>
        <scheme val="none"/>
      </rPr>
      <t>6)</t>
    </r>
    <r>
      <rPr>
        <i val="false"/>
        <strike val="false"/>
        <u val="none"/>
        <vertAlign val="baseline"/>
        <sz val="11"/>
        <rFont val="Times New Roman"/>
        <scheme val="none"/>
      </rPr>
      <t xml:space="preserve"> Словосочетания вида «год X», «год (X-1)» заменя.тся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 минус количество лет, равных числу указанному в словосочетании после знака «-».</t>
    </r>
  </si>
  <si>
    <r>
      <rPr>
        <i val="false"/>
        <strike val="false"/>
        <u val="none"/>
        <vertAlign val="superscript"/>
        <sz val="11"/>
        <rFont val="Times New Roman"/>
        <scheme val="none"/>
      </rPr>
      <t>7)</t>
    </r>
    <r>
      <rPr>
        <i val="false"/>
        <strike val="false"/>
        <u val="none"/>
        <vertAlign val="baseline"/>
        <sz val="11"/>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</si>
  <si>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t xml:space="preserve">Приложение  № 12</t>
  </si>
  <si>
    <t xml:space="preserve">Форма 12. Краткое описание инвестиционной программы. Обоснование необходимости реализации инвестиционных проектов</t>
  </si>
  <si>
    <t xml:space="preserve">Идентифика-
тор инвестицион-ного проекта</t>
  </si>
  <si>
    <t xml:space="preserve">Год ввода в эксплуатацию трансформаторной или иной подстанции, линии электропередачи 
(до реализации инвестиционного проекта)</t>
  </si>
  <si>
    <t xml:space="preserve">Показатель  оценки технического состояния</t>
  </si>
  <si>
    <t xml:space="preserve">Показатель оценки последствий отказа</t>
  </si>
  <si>
    <t xml:space="preserve">Год определения показателей оценки технического состояния и последствий отказа</t>
  </si>
  <si>
    <t xml:space="preserve">Инвестиционным проектом предусматривается выполнение:</t>
  </si>
  <si>
    <t xml:space="preserve">Реализация инвестиционного проекта обсулавливается необходимостью выполнения требований:</t>
  </si>
  <si>
    <t xml:space="preserve">Инвестиционным проектом осуществляются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энергосбережения и повышения энергетической эффективности
(+;-)</t>
  </si>
  <si>
    <t xml:space="preserve">Инвестиционным проектом осуществляются  обязательные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
</t>
  </si>
  <si>
    <t xml:space="preserve">Наименование трансформаторной или иной подстанции, линии электропередачи (участка линии электропередачи), реконструкция (модернизация или техническое перевооружение) которой осуществляется в рамках инвестиционного проекта</t>
  </si>
  <si>
    <t xml:space="preserve">Нагрузка по результатам контрольных замеров трансформаторной или иной подстанции, реконструкция (модернизация, техническое перевооружение, которой предусматривается инвестиционным проектом</t>
  </si>
  <si>
    <t xml:space="preserve">Максимальная мощность энергопринимающих устройств потребителей услуг  по документам о технологическом присоединении</t>
  </si>
  <si>
    <t xml:space="preserve">Мощность трансформаторной или иной подстанции, реконструкция (модернизация или техническое перевооружение) которой осуществляется в рамках инвестиционного проекта</t>
  </si>
  <si>
    <t xml:space="preserve">Проектный высший класс напряжения (рабочее высшее  напряжение), кВ</t>
  </si>
  <si>
    <t xml:space="preserve">Задачи, решаемые в рамках реализации инвестиционного проекта</t>
  </si>
  <si>
    <t xml:space="preserve">Неудовлетворительное техническое состояние подтверждается  результатами:</t>
  </si>
  <si>
    <t xml:space="preserve">противоаварийных мероприятий, предусмотренных актами о расследовании причин аварии (реквизиты актов)</t>
  </si>
  <si>
    <t xml:space="preserve">предписаний федерального органа исполнительной власти, уполномоченного на осуществление федерального государственного энергетического надзора вынесенных по результатам расследования причин аварий (реквизиты предписаний)
</t>
  </si>
  <si>
    <t xml:space="preserve">иных  предписаний федерального органа исполнительной власти, уполномоченного на осуществление федерального государственного энергетического надзора (реквизиты предписаний)</t>
  </si>
  <si>
    <t xml:space="preserve">предписаний иных органов государственной власти (указать наименования органов исполнительной власти)</t>
  </si>
  <si>
    <t xml:space="preserve">всего, МВхА</t>
  </si>
  <si>
    <t xml:space="preserve">всего за вычетом мощности  наиболее крупного (авто-) трансформатора, МВхА</t>
  </si>
  <si>
    <t xml:space="preserve">всего, Мвар</t>
  </si>
  <si>
    <t xml:space="preserve">законодательства Российской Федерации (+;-)</t>
  </si>
  <si>
    <t xml:space="preserve">регламентов рынков электрической энергии  (+;-)</t>
  </si>
  <si>
    <t xml:space="preserve">технического освидетельст-вования (+;-)</t>
  </si>
  <si>
    <t xml:space="preserve">технического обследования (+;-)</t>
  </si>
  <si>
    <t xml:space="preserve">неуд </t>
  </si>
  <si>
    <t>+</t>
  </si>
  <si>
    <t xml:space="preserve"> ВЛ-0,4 КТП 22 ст. Тебисская </t>
  </si>
  <si>
    <t xml:space="preserve">Повышение надежности и качества электроснабжения потребителей</t>
  </si>
  <si>
    <t xml:space="preserve"> ВЛ-0,4 ТП 25 ст. Иня-Восточная </t>
  </si>
  <si>
    <t xml:space="preserve"> ВЛ-0,4 ТП 44 ст. Левая Обь</t>
  </si>
  <si>
    <t xml:space="preserve"> ВЛ-0,4 КТП 684 ст. Льниха</t>
  </si>
  <si>
    <t xml:space="preserve"> ВЛ-0,4 КТП 427 ст. Шелковичиха</t>
  </si>
  <si>
    <t xml:space="preserve"> ВЛ-0,4 КТП 19 ст. Озеро Карачи </t>
  </si>
  <si>
    <t xml:space="preserve"> ВЛ-0,4  ст. Чулымская </t>
  </si>
  <si>
    <t xml:space="preserve"> ВЛ-0,4  ст. Купино </t>
  </si>
  <si>
    <t xml:space="preserve"> ВЛ-0,4 КТП 143 ст. Карасук </t>
  </si>
  <si>
    <t xml:space="preserve"> ВЛ-0,4  ст. Сузун  </t>
  </si>
  <si>
    <t xml:space="preserve"> ВЛ-0,4  ст. Красноозерская  </t>
  </si>
  <si>
    <t xml:space="preserve">ВЛ-0,4 ст. Иня-Восточная </t>
  </si>
  <si>
    <t xml:space="preserve">ЭЧЭ "Разъезд 157 км"</t>
  </si>
  <si>
    <t xml:space="preserve">Повышение надежности электроснабжения потребителей</t>
  </si>
  <si>
    <t xml:space="preserve">ЭЧЭ Буреничево </t>
  </si>
  <si>
    <t xml:space="preserve">ВЛ-0,4 ст. Егозово </t>
  </si>
  <si>
    <t xml:space="preserve">ВЛ-0,4 ст. Абагур </t>
  </si>
  <si>
    <t xml:space="preserve">ВЛ-0,4 ст. Буреничево </t>
  </si>
  <si>
    <t xml:space="preserve">ЭЧЭ Межениновка </t>
  </si>
  <si>
    <t xml:space="preserve">ВЛ-0,4 КТП-71 ст.Предтеченск </t>
  </si>
  <si>
    <t xml:space="preserve">ВЛ-0,4 КТП-40/5 о.п.41 км </t>
  </si>
  <si>
    <t xml:space="preserve">ВЛ-0,4 КТПНС-93 ст.Томск-Северный</t>
  </si>
  <si>
    <t xml:space="preserve">ВЛ-0,4 КТП-60 ст.Богашево </t>
  </si>
  <si>
    <t xml:space="preserve">ВЛ-0,4 ТП-1 ст.Иртышское</t>
  </si>
  <si>
    <t xml:space="preserve">ВЛ-0,4 ст.Валерино </t>
  </si>
  <si>
    <t xml:space="preserve">ЭЧЭ Помурино </t>
  </si>
  <si>
    <t xml:space="preserve">ЭЧЭ Смазнево </t>
  </si>
  <si>
    <t xml:space="preserve">ЭЧЭ Плотинная </t>
  </si>
  <si>
    <t xml:space="preserve">ЭЧЭ Шпагино </t>
  </si>
  <si>
    <t xml:space="preserve">ЭЧЭ Усть-Тальменская</t>
  </si>
  <si>
    <t xml:space="preserve">ЭЧЭ Ларичиха </t>
  </si>
  <si>
    <t xml:space="preserve">ВЛ-0,4 КТП-1 ст. Бешенцево </t>
  </si>
  <si>
    <t xml:space="preserve">ВЛ-0,4 ТП-13 ст. Рубцовск </t>
  </si>
  <si>
    <t xml:space="preserve">ВЛ-0,4 КТП-11 ст. Большая Речка </t>
  </si>
  <si>
    <t xml:space="preserve">ВЛ-0,4 оп Загонный </t>
  </si>
  <si>
    <t xml:space="preserve">ВЛ-0,4  ТП-7 ст. Камень на Оби </t>
  </si>
  <si>
    <t xml:space="preserve">ВЛ-0,4  КТП-7 ст. Смазнево  </t>
  </si>
  <si>
    <t xml:space="preserve">ВЛ-0,4  ТП-1 ст. Шпагино </t>
  </si>
  <si>
    <t xml:space="preserve">ВЛ-0,4  Ползуново </t>
  </si>
  <si>
    <t xml:space="preserve">Приложение  № 13</t>
  </si>
  <si>
    <t xml:space="preserve">Форма 13. Краткое описание инвестиционной программы. Обоснование необходимости реализации инвестиционных проектов</t>
  </si>
  <si>
    <t xml:space="preserve">                                              полное наименование субъекта электроэнергетики</t>
  </si>
  <si>
    <t xml:space="preserve">Планируемый в инвестиционной программе срок постановки объектов электросетевого хозяйства под напряжение (включения объектов капитального строительства для проведения пусконаладочных работ), год</t>
  </si>
  <si>
    <t xml:space="preserve">Планируемый в инвестиционной программе срок ввода объектов электросетевого хозяйства (объектов теплоснабжения) в эксплуатацию, год</t>
  </si>
  <si>
    <r>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(срок ввода объекта теплоснабжения в соответствии со схемой теплоснабжения поселения, городского округа с численностью населения пятьсот тысяч человек и более или города федерального значения, утвержденной федеральным органом исполнительной власти), год</t>
    </r>
  </si>
  <si>
    <r>
      <t xml:space="preserve">Схема и программа развития электроэнергетики субъекта Российской Федерации, утвержденные в год (X-1)</t>
    </r>
    <r>
      <rPr>
        <i val="false"/>
        <strike val="false"/>
        <u val="none"/>
        <vertAlign val="superscript"/>
        <sz val="11"/>
        <rFont val="Times New Roman"/>
        <scheme val="none"/>
      </rPr>
      <t xml:space="preserve">1) </t>
    </r>
    <r>
      <rPr>
        <i val="false"/>
        <strike val="false"/>
        <u val="none"/>
        <vertAlign val="baseline"/>
        <sz val="11"/>
        <rFont val="Times New Roman"/>
        <scheme val="none"/>
      </rPr>
      <t xml:space="preserve">(схема теплоснабжения поселения (городского округа), утвержденная органом местного самоуправления)</t>
    </r>
  </si>
  <si>
    <t xml:space="preserve">Реализация инвестиционного проекта предусматривается решением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t>
  </si>
  <si>
    <r>
      <t xml:space="preserve">Срок ввода объекта в эксплуатацию, предусмотренный схемой и программой развития электроэнергетики субъекта Российской Федерации, утвержденные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(схемой теплоснабжения поселения (городского округа), утвержденной органом местного самоуправления), год</t>
    </r>
  </si>
  <si>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 (реквизиты решения  органа местного самоуправления об утверждении схемы теплоснабжения
 и указание на структурные единицы      схемы теплоснабжения)</t>
  </si>
  <si>
    <r>
      <rPr>
        <i val="false"/>
        <strike val="false"/>
        <u val="none"/>
        <vertAlign val="superscript"/>
        <sz val="12"/>
        <rFont val="Times New Roman"/>
        <scheme val="none"/>
      </rPr>
      <t>1)</t>
    </r>
    <r>
      <rPr>
        <i val="false"/>
        <strike val="false"/>
        <u val="none"/>
        <vertAlign val="baseline"/>
        <sz val="12"/>
        <rFont val="Times New Roman"/>
        <scheme val="none"/>
      </rPr>
      <t xml:space="preserve"> «год X-1» заменяется указанием года (четыре цифры и слово «год» в соответствующем падеже), предшествующего году,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</si>
  <si>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14</t>
  </si>
  <si>
    <t xml:space="preserve">Форма 14. Краткое описание инвестиционной программы. Обоснование необходимости реализации инвестиционных проектов</t>
  </si>
  <si>
    <t xml:space="preserve">Наименование документа, обосновывающего оценку полной стоимости инвестиционного проекта</t>
  </si>
  <si>
    <t xml:space="preserve">Финансирование капитальных вложений в прогнозных ценах соответствующих лет итого за период реализации инвестиционной программы, млн рублей (с НДС)</t>
  </si>
  <si>
    <t xml:space="preserve">Освоение капитальных вложений в прогнозных ценах соответствующих лет итого за период реализации инвестиционной программы, млн рублей  (без НДС)</t>
  </si>
  <si>
    <t xml:space="preserve">Принятие основных средств (нематериальных активов) к бухгалтерскому учету</t>
  </si>
  <si>
    <t xml:space="preserve">Задачи, решаемые в рамках инвестиционного проекта</t>
  </si>
  <si>
    <t xml:space="preserve">Идентификатор инвестиционного проекта, для целей реализации которого инвестиционным проектом предусматривается покупка земельного участка</t>
  </si>
  <si>
    <t xml:space="preserve">Характеристики объектов инвестиционной деятельности</t>
  </si>
  <si>
    <t xml:space="preserve">Наименование показателя, единицы измерения</t>
  </si>
  <si>
    <t xml:space="preserve">бюджетов субъектов Российской Федерации</t>
  </si>
  <si>
    <t xml:space="preserve">Год принятия к бухгалтерскому учету</t>
  </si>
  <si>
    <t xml:space="preserve">Первоначальная стоимость, млн рублей</t>
  </si>
  <si>
    <t xml:space="preserve">значение до</t>
  </si>
  <si>
    <t xml:space="preserve">значение после</t>
  </si>
  <si>
    <t>16.1.1</t>
  </si>
  <si>
    <t>16.1.2</t>
  </si>
  <si>
    <t>16.2.1</t>
  </si>
  <si>
    <t>16.2.2</t>
  </si>
  <si>
    <t xml:space="preserve">Приложение  № 15</t>
  </si>
  <si>
    <t xml:space="preserve">Форма 15. Краткое описание инвестиционной программы. Обоснование необходимости реализации инвестиционных проектов</t>
  </si>
  <si>
    <t xml:space="preserve">Наличие заключенного договора о подключении к системам теплоснабжения</t>
  </si>
  <si>
    <t xml:space="preserve">Размер платы за подключение в соответствии с договором о подключении к системам теплоснабжения, млн рублей</t>
  </si>
  <si>
    <t xml:space="preserve">Сроки осуществления мероприятий по подключению</t>
  </si>
  <si>
    <t xml:space="preserve">Присоединение источников тепловой энергии или тепловых сетей к системам теплоснабжения</t>
  </si>
  <si>
    <t xml:space="preserve">Наименование объекта теплоснабжения,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</si>
  <si>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мощность, нагрузка (расход теплоносителя) объекта теплоснабжения, Гкал/ч (т/ч)</t>
  </si>
  <si>
    <t xml:space="preserve">Тепловая 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</si>
  <si>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Схема теплоснабжения</t>
  </si>
  <si>
    <t xml:space="preserve">Идентификаторы инвестиционных проектов, предусматривающих выполнение мероприятий по подлкючению к системам теплоснабжения, которые содержатся в качестве ее обязательства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 в договоре о подключении к системам теплоснабжения, указанном в столбцах 4 и 5</t>
  </si>
  <si>
    <t xml:space="preserve">Реквизиты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</si>
  <si>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Количество заключенных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</si>
  <si>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Срок осуществления мероприятий по подключению, выполняемых в рамках инвестиционного проекта  в соответствии с договором о подключении к системам теплоснабжения</t>
  </si>
  <si>
    <t xml:space="preserve">Планируемый в инвестиционной программе срок включения объектов капитального строительства для проведения пусконаладочных работ</t>
  </si>
  <si>
    <t xml:space="preserve">Планируемый в инвестиционной программе срок ввода  объектов теплоснабжения  в эксплуатацию, год</t>
  </si>
  <si>
    <t xml:space="preserve">Планируемый в инвестиционной программе срок принятия законченных строительством объектов теплоснабжения к бухгалтерскому учету, год</t>
  </si>
  <si>
    <t xml:space="preserve">Наименование  подключаемых объектов теплоснабжения</t>
  </si>
  <si>
    <t xml:space="preserve">Наименование заявителя по договору о подключении к системам теплоснабжения объекта теплоснабжения</t>
  </si>
  <si>
    <t xml:space="preserve">Мощность (нагрузка) подключенных объектов теплоснабжения  по документам, подтверждающим подключение объектов теплоснабжения к системе теплоснабжения, Гкал/ч</t>
  </si>
  <si>
    <t xml:space="preserve">всего, Гкал/ч (т/ч, мм)</t>
  </si>
  <si>
    <t xml:space="preserve">всего за вычетом мощности  наиболее крупного источника тепловой энергии (насосного агрегата), Гкал/ч (т/ч)</t>
  </si>
  <si>
    <t xml:space="preserve">Срок ввода объекта теплоснабжения в соответствии со схемой теплоснабжения поселения, городского округа или города федерального значения, утвержденной федеральным органом исполнительной власти или органом местного самоуправления, год</t>
  </si>
  <si>
    <t xml:space="preserve">Реквизиты решения  федерального органа исполнительной власти, органа местного самоуправления об утверждении схемы теплоснабжения
 и соответствующих положений  схемы теплоснабжения</t>
  </si>
  <si>
    <t xml:space="preserve">Приложение  № 16</t>
  </si>
  <si>
    <t xml:space="preserve">от «__» _____ 2015 г. №___</t>
  </si>
  <si>
    <t xml:space="preserve">Форма 16. Краткое описание инвестиционной программы. Обоснование необходимости реализации инвестиционных проектов</t>
  </si>
  <si>
    <t xml:space="preserve"> Номер группы инвести-ционных проектов</t>
  </si>
  <si>
    <t xml:space="preserve">Год ввода в эксплуатацию объекта теплоснабжения, объекта по производству электрической энергии
(до реализации инвестиционного проекта)</t>
  </si>
  <si>
    <t xml:space="preserve">Наименование объекта теплоснабжения (объекта по производству электрической энергии),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</si>
  <si>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нагрузка (расход теплоносителя) объекта теплоснабжения, Гкал/ч (т/ч)</t>
  </si>
  <si>
    <t xml:space="preserve">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</si>
  <si>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Необходимость замены физически изношенного оборудования подтверждается  результатами:</t>
  </si>
  <si>
    <t xml:space="preserve">Приложение  № 17</t>
  </si>
  <si>
    <t xml:space="preserve">Форма 17. Краткое описание инвестиционной программы. Индексы-дефляторы инвестиций в основной капитал (капитальных вложений)</t>
  </si>
  <si>
    <t>Наименование</t>
  </si>
  <si>
    <t xml:space="preserve">Наименование документа - источника данных </t>
  </si>
  <si>
    <t xml:space="preserve">Реквизиты документа</t>
  </si>
  <si>
    <t>Годы</t>
  </si>
  <si>
    <t xml:space="preserve">2018 год</t>
  </si>
  <si>
    <t xml:space="preserve">2019 год</t>
  </si>
  <si>
    <t xml:space="preserve">Индексы- дефляторы, предусмотренные прогнозом социально-экономического развития Российской Федерации на среднесрочный период (в %, к предыдущему году)</t>
  </si>
  <si>
    <t xml:space="preserve">Прогноз социально-экономического развития Российской Федерации на 2017 год и плановый период 2018 и 2019 годов</t>
  </si>
  <si>
    <t xml:space="preserve">Наименование индексов-дефляторов, отражающих повышение эффективности инвестиционной деятельности (в %, к предыдущему году)</t>
  </si>
  <si>
    <t xml:space="preserve">Приложение  № 18</t>
  </si>
  <si>
    <t xml:space="preserve">Форма 18. Значения целевых показателей, установленные для целей формирования инвестиционной программы</t>
  </si>
  <si>
    <t xml:space="preserve">Наименование  субъекта Российской Федерации__________________________________________________</t>
  </si>
  <si>
    <t>______________________________________________________________________________________________________________________________________________________________________________</t>
  </si>
  <si>
    <t xml:space="preserve">Наименование целевого показателя</t>
  </si>
  <si>
    <t xml:space="preserve">Единицы измерения</t>
  </si>
  <si>
    <t xml:space="preserve">Значения целевых показателей, годы</t>
  </si>
  <si>
    <t xml:space="preserve">Приложение  № 19</t>
  </si>
  <si>
    <t xml:space="preserve">Форма 19. Перечень субъектов Российской Федерации, на территории которых инвестиционной программой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а также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t>
  </si>
  <si>
    <t xml:space="preserve">Наименование субъекта Российской Федерации </t>
  </si>
  <si>
    <t xml:space="preserve">Инвестиционной программой Западно-Сибирской дирекции по энергообеспечению - структурного подразделения Трансэнерго - филиала ОАО "РЖД"  не предусмотрены мероприятия по объектам электросетевого хозяйства, входящим в единую национальную (общероссийскую) электрическую сеть.</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</si>
</sst>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000"/>
    <numFmt numFmtId="161" formatCode="#,##0.000"/>
    <numFmt numFmtId="162" formatCode="0.0000000"/>
  </numFmts>
  <fonts count="43">
    <font>
      <i val="0"/>
      <strike val="0"/>
      <u val="none"/>
      <vertAlign val="baseline"/>
      <sz val="12.000000"/>
      <color theme="1"/>
      <name val="Times New Roman"/>
      <scheme val="none"/>
    </font>
    <font>
      <i val="0"/>
      <strike val="0"/>
      <u val="none"/>
      <vertAlign val="baseline"/>
      <sz val="11.000000"/>
      <name val="Calibri"/>
      <scheme val="none"/>
    </font>
    <font>
      <i val="0"/>
      <strike val="0"/>
      <u val="none"/>
      <vertAlign val="baseline"/>
      <sz val="11.000000"/>
      <color indexed="65"/>
      <name val="Calibri"/>
      <scheme val="none"/>
    </font>
    <font>
      <i val="0"/>
      <strike val="0"/>
      <u val="none"/>
      <vertAlign val="baseline"/>
      <sz val="11.000000"/>
      <color indexed="62"/>
      <name val="Calibri"/>
      <scheme val="none"/>
    </font>
    <font>
      <b/>
      <i val="0"/>
      <strike val="0"/>
      <u val="none"/>
      <vertAlign val="baseline"/>
      <sz val="11.000000"/>
      <color indexed="63"/>
      <name val="Calibri"/>
      <scheme val="none"/>
    </font>
    <font>
      <b/>
      <i val="0"/>
      <strike val="0"/>
      <u val="none"/>
      <vertAlign val="baseline"/>
      <sz val="11.000000"/>
      <color indexed="52"/>
      <name val="Calibri"/>
      <scheme val="none"/>
    </font>
    <font>
      <b/>
      <i val="0"/>
      <strike val="0"/>
      <u val="none"/>
      <vertAlign val="baseline"/>
      <sz val="15.000000"/>
      <color indexed="56"/>
      <name val="Calibri"/>
      <scheme val="none"/>
    </font>
    <font>
      <b/>
      <i val="0"/>
      <strike val="0"/>
      <u val="none"/>
      <vertAlign val="baseline"/>
      <sz val="13.000000"/>
      <color indexed="56"/>
      <name val="Calibri"/>
      <scheme val="none"/>
    </font>
    <font>
      <b/>
      <i val="0"/>
      <strike val="0"/>
      <u val="none"/>
      <vertAlign val="baseline"/>
      <sz val="11.000000"/>
      <color indexed="56"/>
      <name val="Calibri"/>
      <scheme val="none"/>
    </font>
    <font>
      <b/>
      <i val="0"/>
      <strike val="0"/>
      <u val="none"/>
      <vertAlign val="baseline"/>
      <sz val="11.000000"/>
      <name val="Calibri"/>
      <scheme val="none"/>
    </font>
    <font>
      <b/>
      <i val="0"/>
      <strike val="0"/>
      <u val="none"/>
      <vertAlign val="baseline"/>
      <sz val="11.000000"/>
      <color indexed="65"/>
      <name val="Calibri"/>
      <scheme val="none"/>
    </font>
    <font>
      <b/>
      <i val="0"/>
      <strike val="0"/>
      <u val="none"/>
      <vertAlign val="baseline"/>
      <sz val="18.000000"/>
      <color indexed="56"/>
      <name val="Cambria"/>
      <scheme val="none"/>
    </font>
    <font>
      <i val="0"/>
      <strike val="0"/>
      <u val="none"/>
      <vertAlign val="baseline"/>
      <sz val="11.000000"/>
      <color indexed="60"/>
      <name val="Calibri"/>
      <scheme val="none"/>
    </font>
    <font>
      <i val="0"/>
      <strike val="0"/>
      <u val="none"/>
      <vertAlign val="baseline"/>
      <sz val="11.000000"/>
      <color indexed="20"/>
      <name val="Calibri"/>
      <scheme val="none"/>
    </font>
    <font>
      <i/>
      <strike val="0"/>
      <u val="none"/>
      <vertAlign val="baseline"/>
      <sz val="11.000000"/>
      <color indexed="23"/>
      <name val="Calibri"/>
      <scheme val="none"/>
    </font>
    <font>
      <i val="0"/>
      <strike val="0"/>
      <u val="none"/>
      <vertAlign val="baseline"/>
      <sz val="11.000000"/>
      <color indexed="52"/>
      <name val="Calibri"/>
      <scheme val="none"/>
    </font>
    <font>
      <i val="0"/>
      <strike val="0"/>
      <u val="none"/>
      <vertAlign val="baseline"/>
      <sz val="11.000000"/>
      <color indexed="2"/>
      <name val="Calibri"/>
      <scheme val="none"/>
    </font>
    <font>
      <i val="0"/>
      <strike val="0"/>
      <u val="none"/>
      <vertAlign val="baseline"/>
      <sz val="11.000000"/>
      <color indexed="17"/>
      <name val="Calibri"/>
      <scheme val="none"/>
    </font>
    <font>
      <i val="0"/>
      <strike val="0"/>
      <u val="none"/>
      <vertAlign val="baseline"/>
      <sz val="9.000000"/>
      <color theme="1"/>
      <name val="Times New Roman"/>
      <scheme val="none"/>
    </font>
    <font>
      <i val="0"/>
      <strike val="0"/>
      <u val="none"/>
      <vertAlign val="baseline"/>
      <sz val="14.000000"/>
      <name val="Times New Roman"/>
      <scheme val="none"/>
    </font>
    <font>
      <b/>
      <i val="0"/>
      <strike val="0"/>
      <u val="none"/>
      <vertAlign val="baseline"/>
      <sz val="12.000000"/>
      <color theme="1"/>
      <name val="Times New Roman"/>
      <scheme val="none"/>
    </font>
    <font>
      <b/>
      <i val="0"/>
      <strike val="0"/>
      <u val="none"/>
      <vertAlign val="baseline"/>
      <sz val="14.000000"/>
      <color theme="1"/>
      <name val="Times New Roman"/>
      <scheme val="none"/>
    </font>
    <font>
      <i val="0"/>
      <strike val="0"/>
      <u val="none"/>
      <vertAlign val="baseline"/>
      <sz val="14.000000"/>
      <color theme="1"/>
      <name val="Times New Roman"/>
      <scheme val="none"/>
    </font>
    <font>
      <i val="0"/>
      <strike val="0"/>
      <u val="none"/>
      <vertAlign val="baseline"/>
      <sz val="12.000000"/>
      <name val="Times New Roman"/>
      <scheme val="none"/>
    </font>
    <font>
      <i val="0"/>
      <strike val="0"/>
      <u val="none"/>
      <vertAlign val="baseline"/>
      <sz val="9.000000"/>
      <name val="Times New Roman"/>
      <scheme val="none"/>
    </font>
    <font>
      <b/>
      <i val="0"/>
      <strike val="0"/>
      <u val="none"/>
      <vertAlign val="baseline"/>
      <sz val="14.000000"/>
      <name val="Times New Roman"/>
      <scheme val="none"/>
    </font>
    <font>
      <i val="0"/>
      <strike val="0"/>
      <u val="none"/>
      <vertAlign val="baseline"/>
      <sz val="11.000000"/>
      <color theme="1"/>
      <name val="Times New Roman"/>
      <scheme val="none"/>
    </font>
    <font>
      <b/>
      <i val="0"/>
      <strike val="0"/>
      <u val="none"/>
      <vertAlign val="baseline"/>
      <sz val="12.000000"/>
      <name val="Times New Roman"/>
      <scheme val="none"/>
    </font>
    <font>
      <i val="0"/>
      <strike val="0"/>
      <u val="none"/>
      <vertAlign val="baseline"/>
      <sz val="12.000000"/>
      <name val="Calibri"/>
      <scheme val="none"/>
    </font>
    <font>
      <i val="0"/>
      <strike val="0"/>
      <u val="none"/>
      <vertAlign val="baseline"/>
      <sz val="13.000000"/>
      <name val="Times New Roman"/>
      <scheme val="none"/>
    </font>
    <font>
      <i val="0"/>
      <strike val="0"/>
      <u val="none"/>
      <vertAlign val="baseline"/>
      <sz val="11.000000"/>
      <name val="Times New Roman"/>
      <scheme val="none"/>
    </font>
    <font>
      <b/>
      <i val="0"/>
      <strike val="0"/>
      <u val="none"/>
      <vertAlign val="baseline"/>
      <sz val="11.000000"/>
      <color theme="1"/>
      <name val="Times New Roman"/>
      <scheme val="none"/>
    </font>
    <font>
      <b/>
      <i val="0"/>
      <strike val="0"/>
      <u val="none"/>
      <vertAlign val="baseline"/>
      <sz val="20.000000"/>
      <color theme="1"/>
      <name val="Times New Roman"/>
      <scheme val="none"/>
    </font>
    <font>
      <b/>
      <i val="0"/>
      <strike val="0"/>
      <u val="none"/>
      <vertAlign val="baseline"/>
      <sz val="13.000000"/>
      <color theme="1"/>
      <name val="Times New Roman"/>
      <scheme val="none"/>
    </font>
    <font>
      <i val="0"/>
      <strike val="0"/>
      <u val="none"/>
      <vertAlign val="baseline"/>
      <sz val="9.000000"/>
      <color theme="1"/>
      <name val="Arial"/>
      <scheme val="none"/>
    </font>
    <font>
      <i val="0"/>
      <strike val="0"/>
      <u val="none"/>
      <vertAlign val="baseline"/>
      <sz val="12.000000"/>
      <color theme="1"/>
      <name val="Arial"/>
      <scheme val="none"/>
    </font>
    <font>
      <i val="0"/>
      <strike val="0"/>
      <u val="none"/>
      <vertAlign val="baseline"/>
      <sz val="12.000000"/>
      <name val="Arial"/>
      <scheme val="none"/>
    </font>
    <font>
      <b/>
      <i val="0"/>
      <strike val="0"/>
      <u val="none"/>
      <vertAlign val="baseline"/>
      <sz val="12.000000"/>
      <color theme="1"/>
      <name val="Arial"/>
      <scheme val="none"/>
    </font>
    <font>
      <i val="0"/>
      <strike val="0"/>
      <u val="none"/>
      <vertAlign val="baseline"/>
      <sz val="20.000000"/>
      <color theme="1"/>
      <name val="Arial"/>
      <scheme val="none"/>
    </font>
    <font>
      <i val="0"/>
      <strike val="0"/>
      <u val="none"/>
      <vertAlign val="baseline"/>
      <sz val="20.000000"/>
      <color theme="1"/>
      <name val="Times New Roman"/>
      <scheme val="none"/>
    </font>
    <font>
      <i val="0"/>
      <strike val="0"/>
      <u val="none"/>
      <vertAlign val="baseline"/>
      <sz val="11.000000"/>
      <color theme="5" tint="0.39997558519241921"/>
      <name val="Times New Roman"/>
      <scheme val="none"/>
    </font>
    <font>
      <b/>
      <i/>
      <strike val="0"/>
      <u val="none"/>
      <vertAlign val="baseline"/>
      <sz val="11.000000"/>
      <name val="Calibri"/>
      <scheme val="none"/>
    </font>
    <font>
      <i/>
      <strike val="0"/>
      <u val="none"/>
      <vertAlign val="baseline"/>
      <sz val="12.000000"/>
      <name val="Times New Roman"/>
      <scheme val="none"/>
    </font>
  </fonts>
  <fills count="3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3"/>
        <bgColor indexed="65"/>
      </patternFill>
    </fill>
    <fill>
      <patternFill patternType="solid">
        <fgColor indexed="51"/>
        <bgColor indexed="65"/>
      </patternFill>
    </fill>
    <fill>
      <patternFill patternType="solid">
        <fgColor indexed="30"/>
        <bgColor indexed="65"/>
      </patternFill>
    </fill>
    <fill>
      <patternFill patternType="solid">
        <fgColor indexed="20"/>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2"/>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indexed="5"/>
        <bgColor indexed="5"/>
      </patternFill>
    </fill>
    <fill>
      <patternFill patternType="solid">
        <fgColor rgb="FF92D050"/>
        <bgColor rgb="FF92D050"/>
      </patternFill>
    </fill>
    <fill>
      <patternFill patternType="solid">
        <fgColor theme="0"/>
        <bgColor theme="0"/>
      </patternFill>
    </fill>
    <fill>
      <patternFill patternType="solid">
        <fgColor rgb="FFFFC000"/>
        <bgColor rgb="FFFFC000"/>
      </patternFill>
    </fill>
    <fill>
      <patternFill patternType="solid">
        <fgColor theme="3" tint="0.39997558519241921"/>
        <bgColor theme="3" tint="0.39997558519241921"/>
      </patternFill>
    </fill>
    <fill>
      <patternFill patternType="solid">
        <fgColor theme="3" tint="0.59999389629810485"/>
        <bgColor theme="3" tint="0.59999389629810485"/>
      </patternFill>
    </fill>
    <fill>
      <patternFill patternType="solid">
        <fgColor theme="3" tint="0.79998168889431442"/>
        <bgColor theme="3" tint="0.79998168889431442"/>
      </patternFill>
    </fill>
    <fill>
      <patternFill patternType="solid">
        <fgColor theme="4" tint="0.79998168889431442"/>
        <bgColor theme="4" tint="0.79998168889431442"/>
      </patternFill>
    </fill>
    <fill>
      <patternFill patternType="solid">
        <fgColor rgb="FF00B0F0"/>
        <bgColor rgb="FF00B0F0"/>
      </patternFill>
    </fill>
    <fill>
      <patternFill patternType="solid">
        <fgColor theme="4" tint="0.59999389629810485"/>
        <bgColor theme="4" tint="0.59999389629810485"/>
      </patternFill>
    </fill>
  </fills>
  <borders count="25">
    <border>
      <left style="none"/>
      <right style="none"/>
      <top style="none"/>
      <bottom style="none"/>
      <diagonal style="none"/>
    </border>
    <border>
      <left style="thin">
        <color indexed="23"/>
      </left>
      <right style="thin">
        <color indexed="23"/>
      </right>
      <top style="thin">
        <color indexed="23"/>
      </top>
      <bottom style="thin">
        <color indexed="23"/>
      </bottom>
      <diagonal style="none"/>
    </border>
    <border>
      <left style="thin">
        <color indexed="63"/>
      </left>
      <right style="thin">
        <color indexed="63"/>
      </right>
      <top style="thin">
        <color indexed="63"/>
      </top>
      <bottom style="thin">
        <color indexed="63"/>
      </bottom>
      <diagonal style="none"/>
    </border>
    <border>
      <left style="none"/>
      <right style="none"/>
      <top style="none"/>
      <bottom style="thick">
        <color indexed="62"/>
      </bottom>
      <diagonal style="none"/>
    </border>
    <border>
      <left style="none"/>
      <right style="none"/>
      <top style="none"/>
      <bottom style="thick">
        <color indexed="22"/>
      </bottom>
      <diagonal style="none"/>
    </border>
    <border>
      <left style="none"/>
      <right style="none"/>
      <top style="none"/>
      <bottom style="medium">
        <color indexed="30"/>
      </bottom>
      <diagonal style="none"/>
    </border>
    <border>
      <left style="none"/>
      <right style="none"/>
      <top style="thin">
        <color indexed="62"/>
      </top>
      <bottom style="double">
        <color indexed="62"/>
      </bottom>
      <diagonal style="none"/>
    </border>
    <border>
      <left style="double">
        <color indexed="63"/>
      </left>
      <right style="double">
        <color indexed="63"/>
      </right>
      <top style="double">
        <color indexed="63"/>
      </top>
      <bottom style="double">
        <color indexed="63"/>
      </bottom>
      <diagonal style="none"/>
    </border>
    <border>
      <left style="thin">
        <color indexed="22"/>
      </left>
      <right style="thin">
        <color indexed="22"/>
      </right>
      <top style="thin">
        <color indexed="22"/>
      </top>
      <bottom style="thin">
        <color indexed="22"/>
      </bottom>
      <diagonal style="none"/>
    </border>
    <border>
      <left style="none"/>
      <right style="none"/>
      <top style="none"/>
      <bottom style="double">
        <color indexed="52"/>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none"/>
      <diagonal style="none"/>
    </border>
    <border>
      <left style="none"/>
      <right style="none"/>
      <top style="thin">
        <color auto="1"/>
      </top>
      <bottom style="none"/>
      <diagonal style="none"/>
    </border>
    <border>
      <left style="thin">
        <color auto="1"/>
      </left>
      <right style="none"/>
      <top style="none"/>
      <bottom style="none"/>
      <diagonal style="none"/>
    </border>
    <border>
      <left style="none"/>
      <right style="thin">
        <color auto="1"/>
      </right>
      <top style="none"/>
      <bottom style="none"/>
      <diagonal style="none"/>
    </border>
  </borders>
  <cellStyleXfs count="43">
    <xf fontId="0" fillId="0" borderId="0" numFmtId="0" applyNumberFormat="1" applyFont="1" applyFill="1" applyBorder="1" applyProtection="1" quotePrefix="0" pivotButton="0">
      <protection hidden="0" locked="1"/>
    </xf>
    <xf fontId="1" fillId="2" borderId="0" numFmtId="0" applyNumberFormat="0" applyFont="1" applyFill="1" applyBorder="0" applyProtection="0" quotePrefix="0" pivotButton="0">
      <protection hidden="0" locked="1"/>
    </xf>
    <xf fontId="1" fillId="3" borderId="0" numFmtId="0" applyNumberFormat="0" applyFont="1" applyFill="1" applyBorder="0" applyProtection="0" quotePrefix="0" pivotButton="0">
      <protection hidden="0" locked="1"/>
    </xf>
    <xf fontId="1" fillId="4"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6" borderId="0" numFmtId="0" applyNumberFormat="0" applyFont="1" applyFill="1" applyBorder="0" applyProtection="0" quotePrefix="0" pivotButton="0">
      <protection hidden="0" locked="1"/>
    </xf>
    <xf fontId="1" fillId="7"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9" borderId="0" numFmtId="0" applyNumberFormat="0" applyFont="1" applyFill="1" applyBorder="0" applyProtection="0" quotePrefix="0" pivotButton="0">
      <protection hidden="0" locked="1"/>
    </xf>
    <xf fontId="1" fillId="10"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11" borderId="0" numFmtId="0" applyNumberFormat="0" applyFont="1" applyFill="1" applyBorder="0" applyProtection="0" quotePrefix="0" pivotButton="0">
      <protection hidden="0" locked="1"/>
    </xf>
    <xf fontId="2" fillId="12" borderId="0" numFmtId="0" applyNumberFormat="0" applyFont="1" applyFill="1" applyBorder="0" applyProtection="0" quotePrefix="0" pivotButton="0">
      <protection hidden="0" locked="1"/>
    </xf>
    <xf fontId="2" fillId="9" borderId="0" numFmtId="0" applyNumberFormat="0" applyFont="1" applyFill="1" applyBorder="0" applyProtection="0" quotePrefix="0" pivotButton="0">
      <protection hidden="0" locked="1"/>
    </xf>
    <xf fontId="2" fillId="10"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5" borderId="0" numFmtId="0" applyNumberFormat="0" applyFont="1" applyFill="1" applyBorder="0" applyProtection="0" quotePrefix="0" pivotButton="0">
      <protection hidden="0" locked="1"/>
    </xf>
    <xf fontId="2" fillId="16" borderId="0" numFmtId="0" applyNumberFormat="0" applyFont="1" applyFill="1" applyBorder="0" applyProtection="0" quotePrefix="0" pivotButton="0">
      <protection hidden="0" locked="1"/>
    </xf>
    <xf fontId="2" fillId="17" borderId="0" numFmtId="0" applyNumberFormat="0" applyFont="1" applyFill="1" applyBorder="0" applyProtection="0" quotePrefix="0" pivotButton="0">
      <protection hidden="0" locked="1"/>
    </xf>
    <xf fontId="2" fillId="18"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9" borderId="0" numFmtId="0" applyNumberFormat="0" applyFont="1" applyFill="1" applyBorder="0" applyProtection="0" quotePrefix="0" pivotButton="0">
      <protection hidden="0" locked="1"/>
    </xf>
    <xf fontId="3" fillId="7" borderId="1" numFmtId="0" applyNumberFormat="0" applyFont="1" applyFill="1" applyBorder="1" applyProtection="0" quotePrefix="0" pivotButton="0">
      <protection hidden="0" locked="1"/>
    </xf>
    <xf fontId="4" fillId="20" borderId="2" numFmtId="0" applyNumberFormat="0" applyFont="1" applyFill="1" applyBorder="1" applyProtection="0" quotePrefix="0" pivotButton="0">
      <protection hidden="0" locked="1"/>
    </xf>
    <xf fontId="5" fillId="20" borderId="1" numFmtId="0" applyNumberFormat="0" applyFont="1" applyFill="1" applyBorder="1" applyProtection="0" quotePrefix="0" pivotButton="0">
      <protection hidden="0" locked="1"/>
    </xf>
    <xf fontId="6" fillId="0" borderId="3" numFmtId="0" applyNumberFormat="0" applyFont="1" applyFill="0" applyBorder="1" applyProtection="0" quotePrefix="0" pivotButton="0">
      <protection hidden="0" locked="1"/>
    </xf>
    <xf fontId="7" fillId="0" borderId="4" numFmtId="0" applyNumberFormat="0" applyFont="1" applyFill="0" applyBorder="1" applyProtection="0" quotePrefix="0" pivotButton="0">
      <protection hidden="0" locked="1"/>
    </xf>
    <xf fontId="8" fillId="0" borderId="5" numFmtId="0" applyNumberFormat="0" applyFont="1" applyFill="0" applyBorder="1" applyProtection="0" quotePrefix="0" pivotButton="0">
      <protection hidden="0" locked="1"/>
    </xf>
    <xf fontId="8" fillId="0" borderId="0" numFmtId="0" applyNumberFormat="0" applyFont="1" applyFill="0" applyBorder="0" applyProtection="0" quotePrefix="0" pivotButton="0">
      <protection hidden="0" locked="1"/>
    </xf>
    <xf fontId="9" fillId="0" borderId="6" numFmtId="0" applyNumberFormat="0" applyFont="1" applyFill="0" applyBorder="1" applyProtection="0" quotePrefix="0" pivotButton="0">
      <protection hidden="0" locked="1"/>
    </xf>
    <xf fontId="10" fillId="21" borderId="7" numFmtId="0" applyNumberFormat="0" applyFont="1" applyFill="1" applyBorder="1" applyProtection="0" quotePrefix="0" pivotButton="0">
      <protection hidden="0" locked="1"/>
    </xf>
    <xf fontId="11" fillId="0" borderId="0" numFmtId="0" applyNumberFormat="0" applyFont="1" applyFill="0" applyBorder="0" applyProtection="0" quotePrefix="0" pivotButton="0">
      <protection hidden="0" locked="1"/>
    </xf>
    <xf fontId="12" fillId="22" borderId="0" numFmtId="0" applyNumberFormat="0" applyFont="1" applyFill="1" applyBorder="0" applyProtection="0" quotePrefix="0" pivotButton="0">
      <protection hidden="0" locked="1"/>
    </xf>
    <xf fontId="0" fillId="0" borderId="0" numFmtId="0" applyNumberFormat="1" applyFont="1" applyFill="1" applyBorder="1" applyProtection="1" quotePrefix="0" pivotButton="0">
      <protection hidden="0" locked="1"/>
    </xf>
    <xf fontId="13" fillId="3" borderId="0" numFmtId="0" applyNumberFormat="0" applyFont="1" applyFill="1" applyBorder="0" applyProtection="0" quotePrefix="0" pivotButton="0">
      <protection hidden="0" locked="1"/>
    </xf>
    <xf fontId="14" fillId="0" borderId="0" numFmtId="0" applyNumberFormat="0" applyFont="1" applyFill="0" applyBorder="0" applyProtection="0" quotePrefix="0" pivotButton="0">
      <protection hidden="0" locked="1"/>
    </xf>
    <xf fontId="1" fillId="23" borderId="8" numFmtId="0" applyNumberFormat="0" applyFont="0" applyFill="1" applyBorder="1" applyProtection="0" quotePrefix="0" pivotButton="0">
      <protection hidden="0" locked="1"/>
    </xf>
    <xf fontId="15" fillId="0" borderId="9" numFmtId="0" applyNumberFormat="0" applyFont="1" applyFill="0" applyBorder="1" applyProtection="0" quotePrefix="0" pivotButton="0">
      <protection hidden="0" locked="1"/>
    </xf>
    <xf fontId="16" fillId="0" borderId="0" numFmtId="0" applyNumberFormat="0" applyFont="1" applyFill="0" applyBorder="0" applyProtection="0" quotePrefix="0" pivotButton="0">
      <protection hidden="0" locked="1"/>
    </xf>
    <xf fontId="17" fillId="4" borderId="0" numFmtId="0" applyNumberFormat="0" applyFont="1" applyFill="1" applyBorder="0" applyProtection="0" quotePrefix="0" pivotButton="0">
      <protection hidden="0" locked="1"/>
    </xf>
  </cellStyleXfs>
  <cellXfs count="349">
    <xf fontId="0" fillId="0" borderId="0" numFmtId="0" xfId="36" applyProtection="1" quotePrefix="0" pivotButton="0">
      <protection hidden="0" locked="1"/>
    </xf>
    <xf fontId="18" fillId="0" borderId="0" numFmtId="0" xfId="0" applyFont="1" applyProtection="1" quotePrefix="0" pivotButton="0">
      <protection hidden="0" locked="1"/>
    </xf>
    <xf fontId="19" fillId="0" borderId="0" numFmtId="0" xfId="0" applyFont="1" applyAlignment="1" applyProtection="1" quotePrefix="0" pivotButton="0">
      <alignment horizontal="right" vertical="center"/>
      <protection hidden="0" locked="1"/>
    </xf>
    <xf fontId="20" fillId="0" borderId="0" numFmtId="0" xfId="0" applyFont="1" applyAlignment="1" applyProtection="1" quotePrefix="0" pivotButton="0">
      <alignment horizontal="center" vertical="center" wrapText="1"/>
      <protection hidden="0" locked="1"/>
    </xf>
    <xf fontId="19" fillId="0" borderId="0" numFmtId="0" xfId="0" applyFont="1" applyAlignment="1" applyProtection="1" quotePrefix="0" pivotButton="0">
      <alignment horizontal="right"/>
      <protection hidden="0" locked="1"/>
    </xf>
    <xf fontId="21" fillId="0" borderId="0" numFmtId="0" xfId="0" applyFont="1" applyAlignment="1" applyProtection="1" quotePrefix="0" pivotButton="0">
      <alignment horizontal="center" vertical="center"/>
      <protection hidden="0" locked="1"/>
    </xf>
    <xf fontId="21" fillId="0" borderId="0" numFmtId="0" xfId="0" applyFont="1" applyAlignment="1" applyProtection="1" quotePrefix="0" pivotButton="0">
      <alignment horizontal="center"/>
      <protection hidden="0" locked="1"/>
    </xf>
    <xf fontId="22" fillId="0" borderId="0" numFmtId="0" xfId="0" applyFont="1" applyAlignment="1" applyProtection="1" quotePrefix="0" pivotButton="0">
      <alignment horizontal="center" vertical="center"/>
      <protection hidden="0" locked="1"/>
    </xf>
    <xf fontId="0" fillId="0" borderId="0" numFmtId="0" xfId="0" applyAlignment="1" applyProtection="1" quotePrefix="0" pivotButton="0">
      <alignment horizontal="center" vertical="top"/>
      <protection hidden="0" locked="1"/>
    </xf>
    <xf fontId="0" fillId="0" borderId="0" numFmtId="0" xfId="0" applyAlignment="1" applyProtection="1" quotePrefix="0" pivotButton="0">
      <alignment horizontal="center" vertical="center"/>
      <protection hidden="0" locked="1"/>
    </xf>
    <xf fontId="19" fillId="0" borderId="0" numFmtId="0" xfId="36" applyFont="1" applyAlignment="1" applyProtection="1" quotePrefix="0" pivotButton="0">
      <alignment horizontal="center"/>
      <protection hidden="0" locked="1"/>
    </xf>
    <xf fontId="19" fillId="0" borderId="0" numFmtId="0" xfId="36" applyFont="1" applyProtection="1" quotePrefix="0" pivotButton="0">
      <protection hidden="0" locked="1"/>
    </xf>
    <xf fontId="23" fillId="0" borderId="0" numFmtId="0" xfId="36" applyFont="1" applyAlignment="1" applyProtection="1" quotePrefix="0" pivotButton="0">
      <alignment horizontal="center"/>
      <protection hidden="0" locked="1"/>
    </xf>
    <xf fontId="23" fillId="0" borderId="0" numFmtId="0" xfId="36" applyFont="1" applyProtection="1" quotePrefix="0" pivotButton="0">
      <protection hidden="0" locked="1"/>
    </xf>
    <xf fontId="18" fillId="0" borderId="0" numFmtId="0" xfId="0" applyFont="1" applyAlignment="1" applyProtection="1" quotePrefix="0" pivotButton="0">
      <alignment vertical="center"/>
      <protection hidden="0" locked="1"/>
    </xf>
    <xf fontId="0" fillId="0" borderId="10" numFmtId="0" xfId="0" applyBorder="1" applyAlignment="1" applyProtection="1" quotePrefix="0" pivotButton="0">
      <alignment horizontal="center" vertical="center" wrapText="1"/>
      <protection hidden="0" locked="1"/>
    </xf>
    <xf fontId="0" fillId="0" borderId="11" numFmtId="0" xfId="0" applyBorder="1" applyAlignment="1" applyProtection="1" quotePrefix="0" pivotButton="0">
      <alignment horizontal="center" vertical="center" wrapText="1"/>
      <protection hidden="0" locked="1"/>
    </xf>
    <xf fontId="0" fillId="0" borderId="12" numFmtId="0" xfId="0" applyBorder="1" applyAlignment="1" applyProtection="1" quotePrefix="0" pivotButton="0">
      <alignment horizontal="center" vertical="center" wrapText="1"/>
      <protection hidden="0" locked="1"/>
    </xf>
    <xf fontId="0" fillId="0" borderId="13" numFmtId="0" xfId="0" applyBorder="1" applyAlignment="1" applyProtection="1" quotePrefix="0" pivotButton="0">
      <alignment horizontal="center" vertical="center" wrapText="1"/>
      <protection hidden="0" locked="1"/>
    </xf>
    <xf fontId="24" fillId="0" borderId="0" numFmtId="0" xfId="0" applyFont="1" applyProtection="1" quotePrefix="0" pivotButton="0">
      <protection hidden="0" locked="1"/>
    </xf>
    <xf fontId="0" fillId="0" borderId="10" numFmtId="0" xfId="0" applyBorder="1" applyAlignment="1" applyProtection="1" quotePrefix="0" pivotButton="0">
      <alignment horizontal="center" textRotation="90" vertical="center" wrapText="1"/>
      <protection hidden="0" locked="1"/>
    </xf>
    <xf fontId="0" fillId="0" borderId="11" numFmtId="0" xfId="0" applyBorder="1" applyAlignment="1" applyProtection="1" quotePrefix="0" pivotButton="0">
      <alignment horizontal="center" textRotation="90" vertical="center" wrapText="1"/>
      <protection hidden="0" locked="1"/>
    </xf>
    <xf fontId="0" fillId="0" borderId="13" numFmtId="0" xfId="0" applyBorder="1" applyAlignment="1" applyProtection="1" quotePrefix="0" pivotButton="0">
      <alignment horizontal="center" textRotation="90" vertical="center" wrapText="1"/>
      <protection hidden="0" locked="1"/>
    </xf>
    <xf fontId="18" fillId="0" borderId="10" numFmtId="0" xfId="0" applyFont="1" applyBorder="1" applyAlignment="1" applyProtection="1" quotePrefix="0" pivotButton="0">
      <alignment horizontal="center" textRotation="90" vertical="center" wrapText="1"/>
      <protection hidden="0" locked="1"/>
    </xf>
    <xf fontId="0" fillId="0" borderId="0" numFmtId="0" xfId="0" applyProtection="1" quotePrefix="0" pivotButton="0">
      <protection hidden="0" locked="1"/>
    </xf>
    <xf fontId="0" fillId="0" borderId="10" numFmtId="0" xfId="0" applyBorder="1" applyAlignment="1" applyProtection="1" quotePrefix="0" pivotButton="0">
      <alignment horizontal="center" vertical="center"/>
      <protection hidden="0" locked="1"/>
    </xf>
    <xf fontId="0" fillId="0" borderId="10" numFmtId="0" xfId="0" applyBorder="1" applyAlignment="1" applyProtection="1" quotePrefix="0" pivotButton="0">
      <alignment horizontal="center"/>
      <protection hidden="0" locked="1"/>
    </xf>
    <xf fontId="0" fillId="0" borderId="10" numFmtId="49" xfId="0" applyNumberFormat="1" applyBorder="1" applyAlignment="1" applyProtection="1" quotePrefix="0" pivotButton="0">
      <alignment horizontal="center"/>
      <protection hidden="0" locked="1"/>
    </xf>
    <xf fontId="0" fillId="24" borderId="0" numFmtId="0" xfId="0" applyFill="1" applyProtection="1" quotePrefix="0" pivotButton="0">
      <protection hidden="0" locked="1"/>
    </xf>
    <xf fontId="0" fillId="24" borderId="10" numFmtId="0" xfId="0" applyFill="1" applyBorder="1" applyAlignment="1" applyProtection="1" quotePrefix="0" pivotButton="0">
      <alignment horizontal="center" vertical="center"/>
      <protection hidden="0" locked="1"/>
    </xf>
    <xf fontId="0" fillId="24" borderId="14" numFmtId="0" xfId="0" applyFill="1" applyBorder="1" applyAlignment="1" applyProtection="1" quotePrefix="0" pivotButton="0">
      <alignment horizontal="center"/>
      <protection hidden="0" locked="1"/>
    </xf>
    <xf fontId="23" fillId="0" borderId="10" numFmtId="0" xfId="0" applyFont="1" applyBorder="1" applyAlignment="1" applyProtection="1" quotePrefix="0" pivotButton="0">
      <alignment horizontal="center" vertical="center" wrapText="1"/>
      <protection hidden="0" locked="1"/>
    </xf>
    <xf fontId="0" fillId="25" borderId="0" numFmtId="0" xfId="0" applyFill="1" applyProtection="1" quotePrefix="0" pivotButton="0">
      <protection hidden="0" locked="1"/>
    </xf>
    <xf fontId="0" fillId="25" borderId="10" numFmtId="49" xfId="0" applyNumberFormat="1" applyFill="1" applyBorder="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wrapText="1"/>
      <protection hidden="0" locked="1"/>
    </xf>
    <xf fontId="23" fillId="25" borderId="10" numFmtId="0" xfId="0" applyFont="1" applyFill="1" applyBorder="1" applyAlignment="1" applyProtection="1" quotePrefix="0" pivotButton="0">
      <alignment horizontal="center" vertical="center" wrapText="1"/>
      <protection hidden="0" locked="1"/>
    </xf>
    <xf fontId="0" fillId="0" borderId="10" numFmtId="49" xfId="0" applyNumberFormat="1" applyBorder="1" applyAlignment="1" applyProtection="1" quotePrefix="0" pivotButton="0">
      <alignment horizontal="center" vertical="center"/>
      <protection hidden="0" locked="1"/>
    </xf>
    <xf fontId="23" fillId="0" borderId="14" numFmtId="160" xfId="0" applyNumberFormat="1" applyFont="1" applyBorder="1" applyAlignment="1" applyProtection="1" quotePrefix="0" pivotButton="0">
      <alignment vertical="center" wrapText="1"/>
      <protection hidden="0" locked="1"/>
    </xf>
    <xf fontId="23" fillId="0" borderId="10" numFmtId="0" xfId="0" applyFont="1" applyBorder="1" applyAlignment="1" applyProtection="1" quotePrefix="0" pivotButton="0">
      <alignment horizontal="center"/>
      <protection hidden="0" locked="1"/>
    </xf>
    <xf fontId="23" fillId="0" borderId="10" numFmtId="9" xfId="0" applyNumberFormat="1" applyFont="1" applyBorder="1" applyAlignment="1" applyProtection="1" quotePrefix="0" pivotButton="0">
      <alignment horizontal="center"/>
      <protection hidden="0" locked="1"/>
    </xf>
    <xf fontId="23" fillId="0" borderId="10" numFmtId="160" xfId="0" applyNumberFormat="1" applyFont="1" applyBorder="1" applyAlignment="1" applyProtection="1" quotePrefix="0" pivotButton="0">
      <alignment vertical="center" wrapText="1"/>
      <protection hidden="0" locked="1"/>
    </xf>
    <xf fontId="23" fillId="0" borderId="15" numFmtId="160" xfId="0" applyNumberFormat="1" applyFont="1" applyBorder="1" applyAlignment="1" applyProtection="1" quotePrefix="0" pivotButton="0">
      <alignment vertical="center" wrapText="1"/>
      <protection hidden="0" locked="1"/>
    </xf>
    <xf fontId="18" fillId="25" borderId="0" numFmtId="0" xfId="0" applyFont="1" applyFill="1" applyProtection="1" quotePrefix="0" pivotButton="0">
      <protection hidden="0" locked="1"/>
    </xf>
    <xf fontId="0" fillId="0" borderId="10" numFmtId="0" xfId="36" applyBorder="1" applyAlignment="1" applyProtection="1" quotePrefix="0" pivotButton="0">
      <alignment vertical="center" wrapText="1"/>
      <protection hidden="0" locked="1"/>
    </xf>
    <xf fontId="18" fillId="24" borderId="0" numFmtId="0" xfId="0" applyFont="1" applyFill="1" applyProtection="1" quotePrefix="0" pivotButton="0">
      <protection hidden="0" locked="1"/>
    </xf>
    <xf fontId="23" fillId="24" borderId="15" numFmtId="160" xfId="0" applyNumberFormat="1" applyFont="1" applyFill="1" applyBorder="1" applyAlignment="1" applyProtection="1" quotePrefix="0" pivotButton="0">
      <alignment vertical="center" wrapText="1"/>
      <protection hidden="0" locked="1"/>
    </xf>
    <xf fontId="23" fillId="26" borderId="11" numFmtId="0" xfId="36" applyFont="1" applyFill="1" applyBorder="1" applyAlignment="1" applyProtection="1" quotePrefix="0" pivotButton="0">
      <alignment horizontal="left" vertical="center" wrapText="1"/>
      <protection hidden="0" locked="1"/>
    </xf>
    <xf fontId="23" fillId="26" borderId="10" numFmtId="0" xfId="36" applyFont="1" applyFill="1" applyBorder="1" applyAlignment="1" applyProtection="1" quotePrefix="0" pivotButton="0">
      <alignment horizontal="left" vertical="center" wrapText="1"/>
      <protection hidden="0" locked="1"/>
    </xf>
    <xf fontId="23" fillId="0" borderId="10" numFmtId="0" xfId="36" applyFont="1" applyBorder="1" applyAlignment="1" applyProtection="1" quotePrefix="0" pivotButton="0">
      <alignment horizontal="left" vertical="center" wrapText="1"/>
      <protection hidden="0" locked="1"/>
    </xf>
    <xf fontId="23" fillId="0" borderId="10" numFmtId="0" xfId="0" applyFont="1" applyBorder="1" applyAlignment="1" applyProtection="1" quotePrefix="0" pivotButton="0">
      <alignment horizontal="left" vertical="center" wrapText="1"/>
      <protection hidden="0" locked="1"/>
    </xf>
    <xf fontId="23" fillId="24" borderId="14" numFmtId="160" xfId="0" applyNumberFormat="1" applyFont="1" applyFill="1" applyBorder="1" applyAlignment="1" applyProtection="1" quotePrefix="0" pivotButton="0">
      <alignment vertical="center" wrapText="1"/>
      <protection hidden="0" locked="1"/>
    </xf>
    <xf fontId="23" fillId="0" borderId="11" numFmtId="0" xfId="36" applyFont="1" applyBorder="1" applyAlignment="1" applyProtection="1" quotePrefix="0" pivotButton="0">
      <alignment horizontal="left" vertical="center" wrapText="1"/>
      <protection hidden="0" locked="1"/>
    </xf>
    <xf fontId="23" fillId="24" borderId="10" numFmtId="160" xfId="0" applyNumberFormat="1" applyFont="1" applyFill="1" applyBorder="1" applyAlignment="1" applyProtection="1" quotePrefix="0" pivotButton="0">
      <alignment vertical="center" wrapText="1"/>
      <protection hidden="0" locked="1"/>
    </xf>
    <xf fontId="23" fillId="24" borderId="11" numFmtId="0" xfId="36" applyFont="1" applyFill="1" applyBorder="1" applyAlignment="1" applyProtection="1" quotePrefix="0" pivotButton="0">
      <alignment horizontal="left" vertical="center" wrapText="1"/>
      <protection hidden="0" locked="1"/>
    </xf>
    <xf fontId="0" fillId="25" borderId="10" numFmtId="49" xfId="0" applyNumberFormat="1" applyFill="1" applyBorder="1" applyAlignment="1" applyProtection="1" quotePrefix="0" pivotButton="0">
      <alignment horizontal="center"/>
      <protection hidden="0" locked="1"/>
    </xf>
    <xf fontId="19" fillId="0" borderId="0" numFmtId="0" xfId="0" applyFont="1" applyAlignment="1" applyProtection="1" quotePrefix="0" pivotButton="0">
      <alignment horizontal="right" vertical="center" wrapText="1"/>
      <protection hidden="0" locked="1"/>
    </xf>
    <xf fontId="25" fillId="0" borderId="0" numFmtId="0" xfId="36" applyFont="1" applyAlignment="1" applyProtection="1" quotePrefix="0" pivotButton="0">
      <alignment horizontal="center" vertical="center"/>
      <protection hidden="0" locked="1"/>
    </xf>
    <xf fontId="25" fillId="0" borderId="0" numFmtId="0" xfId="36" applyFont="1" applyAlignment="1" applyProtection="1" quotePrefix="0" pivotButton="0">
      <alignment horizontal="center"/>
      <protection hidden="0" locked="1"/>
    </xf>
    <xf fontId="21" fillId="0" borderId="0" numFmtId="0" xfId="0" applyFont="1" applyAlignment="1" applyProtection="1" quotePrefix="0" pivotButton="0">
      <alignment vertical="center"/>
      <protection hidden="0" locked="1"/>
    </xf>
    <xf fontId="0" fillId="0" borderId="0" numFmtId="0" xfId="0" applyAlignment="1" applyProtection="1" quotePrefix="0" pivotButton="0">
      <alignment vertical="top"/>
      <protection hidden="0" locked="1"/>
    </xf>
    <xf fontId="25" fillId="0" borderId="0" numFmtId="0" xfId="36" applyFont="1" applyAlignment="1" applyProtection="1" quotePrefix="0" pivotButton="0">
      <alignment vertical="center"/>
      <protection hidden="0" locked="1"/>
    </xf>
    <xf fontId="19" fillId="0" borderId="0" numFmtId="0" xfId="36" applyFont="1" applyAlignment="1" applyProtection="1" quotePrefix="0" pivotButton="0">
      <alignment horizontal="center" wrapText="1"/>
      <protection hidden="0" locked="1"/>
    </xf>
    <xf fontId="23" fillId="0" borderId="0" numFmtId="0" xfId="36" applyFont="1" applyAlignment="1" applyProtection="1" quotePrefix="0" pivotButton="0">
      <alignment horizontal="right"/>
      <protection hidden="0" locked="1"/>
    </xf>
    <xf fontId="23" fillId="0" borderId="10" numFmtId="0" xfId="36" applyFont="1" applyBorder="1" applyAlignment="1" applyProtection="1" quotePrefix="0" pivotButton="0">
      <alignment horizontal="center" vertical="center" wrapText="1"/>
      <protection hidden="0" locked="1"/>
    </xf>
    <xf fontId="23" fillId="0" borderId="10"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vertical="center" wrapText="1"/>
      <protection hidden="0" locked="1"/>
    </xf>
    <xf fontId="23" fillId="26" borderId="10" numFmtId="0" xfId="36" applyFont="1" applyFill="1" applyBorder="1" applyAlignment="1" applyProtection="1" quotePrefix="0" pivotButton="0">
      <alignment horizontal="center" vertical="center" wrapText="1"/>
      <protection hidden="0" locked="1"/>
    </xf>
    <xf fontId="23" fillId="0" borderId="16" numFmtId="0" xfId="36" applyFont="1" applyBorder="1" applyAlignment="1" applyProtection="1" quotePrefix="0" pivotButton="0">
      <alignment horizontal="center" vertical="center" wrapText="1"/>
      <protection hidden="0" locked="1"/>
    </xf>
    <xf fontId="23" fillId="0" borderId="17" numFmtId="0" xfId="36" applyFont="1" applyBorder="1" applyAlignment="1" applyProtection="1" quotePrefix="0" pivotButton="0">
      <alignment horizontal="center" vertical="center" wrapText="1"/>
      <protection hidden="0" locked="1"/>
    </xf>
    <xf fontId="23" fillId="0" borderId="11" numFmtId="0" xfId="36" applyFont="1" applyBorder="1" applyAlignment="1" applyProtection="1" quotePrefix="0" pivotButton="0">
      <alignment horizontal="center" vertical="center" wrapText="1"/>
      <protection hidden="0" locked="1"/>
    </xf>
    <xf fontId="23" fillId="0" borderId="12" numFmtId="0" xfId="36" applyFont="1" applyBorder="1" applyAlignment="1" applyProtection="1" quotePrefix="0" pivotButton="0">
      <alignment horizontal="center" vertical="center" wrapText="1"/>
      <protection hidden="0" locked="1"/>
    </xf>
    <xf fontId="23" fillId="0" borderId="13" numFmtId="0" xfId="36" applyFont="1" applyBorder="1" applyAlignment="1" applyProtection="1" quotePrefix="0" pivotButton="0">
      <alignment horizontal="center" vertical="center" wrapText="1"/>
      <protection hidden="0" locked="1"/>
    </xf>
    <xf fontId="23" fillId="0" borderId="18" numFmtId="0" xfId="36" applyFont="1" applyBorder="1" applyAlignment="1" applyProtection="1" quotePrefix="0" pivotButton="0">
      <alignment horizontal="center" vertical="center" wrapText="1"/>
      <protection hidden="0" locked="1"/>
    </xf>
    <xf fontId="23" fillId="0" borderId="19" numFmtId="0" xfId="36" applyFont="1" applyBorder="1" applyAlignment="1" applyProtection="1" quotePrefix="0" pivotButton="0">
      <alignment horizontal="center" vertical="center" wrapText="1"/>
      <protection hidden="0" locked="1"/>
    </xf>
    <xf fontId="23" fillId="0" borderId="20" numFmtId="0" xfId="36" applyFont="1" applyBorder="1" applyAlignment="1" applyProtection="1" quotePrefix="0" pivotButton="0">
      <alignment horizontal="center" vertical="center" wrapText="1"/>
      <protection hidden="0" locked="1"/>
    </xf>
    <xf fontId="23" fillId="0" borderId="21" numFmtId="0" xfId="36" applyFont="1" applyBorder="1" applyAlignment="1" applyProtection="1" quotePrefix="0" pivotButton="0">
      <alignment horizontal="center" textRotation="90" vertical="center" wrapText="1"/>
      <protection hidden="0" locked="1"/>
    </xf>
    <xf fontId="23" fillId="0" borderId="21" numFmtId="0" xfId="36" applyFont="1" applyBorder="1" applyAlignment="1" applyProtection="1" quotePrefix="0" pivotButton="0">
      <alignment horizontal="center" vertical="center" wrapText="1"/>
      <protection hidden="0" locked="1"/>
    </xf>
    <xf fontId="23" fillId="0" borderId="14" numFmtId="0" xfId="36" applyFont="1" applyBorder="1" applyAlignment="1" applyProtection="1" quotePrefix="0" pivotButton="0">
      <alignment horizontal="center" textRotation="90" vertical="center" wrapText="1"/>
      <protection hidden="0" locked="1"/>
    </xf>
    <xf fontId="23" fillId="0" borderId="14" numFmtId="0" xfId="36" applyFont="1" applyBorder="1" applyAlignment="1" applyProtection="1" quotePrefix="0" pivotButton="0">
      <alignment textRotation="90" vertical="center" wrapText="1"/>
      <protection hidden="0" locked="1"/>
    </xf>
    <xf fontId="23" fillId="0" borderId="14" numFmtId="0" xfId="36" applyFont="1" applyBorder="1" applyAlignment="1" applyProtection="1" quotePrefix="0" pivotButton="0">
      <alignment horizontal="center" vertical="center" wrapText="1"/>
      <protection hidden="0" locked="1"/>
    </xf>
    <xf fontId="23" fillId="0" borderId="10" numFmtId="49" xfId="36" applyNumberFormat="1" applyFont="1" applyBorder="1" applyAlignment="1" applyProtection="1" quotePrefix="0" pivotButton="0">
      <alignment horizontal="center" vertical="center" wrapText="1"/>
      <protection hidden="0" locked="1"/>
    </xf>
    <xf fontId="20" fillId="27" borderId="10" numFmtId="49" xfId="0" applyNumberFormat="1" applyFont="1" applyFill="1" applyBorder="1" applyAlignment="1" applyProtection="1" quotePrefix="0" pivotButton="0">
      <alignment horizontal="center" vertical="center"/>
      <protection hidden="0" locked="1"/>
    </xf>
    <xf fontId="20" fillId="27" borderId="10" numFmtId="0" xfId="0" applyFont="1" applyFill="1" applyBorder="1" applyAlignment="1" applyProtection="1" quotePrefix="0" pivotButton="0">
      <alignment vertical="center" wrapText="1"/>
      <protection hidden="0" locked="1"/>
    </xf>
    <xf fontId="20" fillId="27" borderId="10" numFmtId="0" xfId="0" applyFont="1" applyFill="1" applyBorder="1" applyAlignment="1" applyProtection="1" quotePrefix="0" pivotButton="0">
      <alignment horizontal="center" vertical="center" wrapText="1"/>
      <protection hidden="0" locked="1"/>
    </xf>
    <xf fontId="20" fillId="27" borderId="10" numFmtId="2" xfId="0" applyNumberFormat="1" applyFont="1" applyFill="1" applyBorder="1" applyAlignment="1" applyProtection="1" quotePrefix="0" pivotButton="0">
      <alignment horizontal="center" vertical="center" wrapText="1"/>
      <protection hidden="0" locked="1"/>
    </xf>
    <xf fontId="20" fillId="27" borderId="10" numFmtId="161" xfId="0" applyNumberFormat="1" applyFont="1" applyFill="1" applyBorder="1" applyAlignment="1" applyProtection="1" quotePrefix="0" pivotButton="0">
      <alignment horizontal="center" vertical="center" wrapText="1"/>
      <protection hidden="0" locked="1"/>
    </xf>
    <xf fontId="23" fillId="0" borderId="0" numFmtId="161" xfId="36" applyNumberFormat="1" applyFont="1" applyProtection="1" quotePrefix="0" pivotButton="0">
      <protection hidden="0" locked="1"/>
    </xf>
    <xf fontId="0" fillId="28" borderId="10" numFmtId="49" xfId="0" applyNumberFormat="1" applyFill="1" applyBorder="1" applyAlignment="1" applyProtection="1" quotePrefix="0" pivotButton="0">
      <alignment horizontal="center" vertical="center"/>
      <protection hidden="0" locked="1"/>
    </xf>
    <xf fontId="0" fillId="28" borderId="10" numFmtId="0" xfId="0" applyFill="1" applyBorder="1" applyAlignment="1" applyProtection="1" quotePrefix="0" pivotButton="0">
      <alignment vertical="center" wrapText="1"/>
      <protection hidden="0" locked="1"/>
    </xf>
    <xf fontId="0" fillId="28" borderId="10" numFmtId="0" xfId="0" applyFill="1" applyBorder="1" applyAlignment="1" applyProtection="1" quotePrefix="0" pivotButton="0">
      <alignment horizontal="center" vertical="center" wrapText="1"/>
      <protection hidden="0" locked="1"/>
    </xf>
    <xf fontId="0" fillId="28" borderId="10" numFmtId="161" xfId="0" applyNumberFormat="1" applyFill="1" applyBorder="1" applyAlignment="1" applyProtection="1" quotePrefix="0" pivotButton="0">
      <alignment horizontal="center" vertical="center" wrapText="1"/>
      <protection hidden="0" locked="1"/>
    </xf>
    <xf fontId="0" fillId="29" borderId="10" numFmtId="49" xfId="0" applyNumberFormat="1" applyFill="1" applyBorder="1" applyAlignment="1" applyProtection="1" quotePrefix="0" pivotButton="0">
      <alignment horizontal="center" vertical="center"/>
      <protection hidden="0" locked="1"/>
    </xf>
    <xf fontId="0" fillId="29" borderId="10" numFmtId="0" xfId="0" applyFill="1" applyBorder="1" applyAlignment="1" applyProtection="1" quotePrefix="0" pivotButton="0">
      <alignment vertical="center" wrapText="1"/>
      <protection hidden="0" locked="1"/>
    </xf>
    <xf fontId="0" fillId="29" borderId="10" numFmtId="0" xfId="0" applyFill="1" applyBorder="1" applyAlignment="1" applyProtection="1" quotePrefix="0" pivotButton="0">
      <alignment horizontal="center" vertical="center" wrapText="1"/>
      <protection hidden="0" locked="1"/>
    </xf>
    <xf fontId="0" fillId="29" borderId="10" numFmtId="161" xfId="0" applyNumberFormat="1" applyFill="1" applyBorder="1" applyAlignment="1" applyProtection="1" quotePrefix="0" pivotButton="0">
      <alignment horizontal="center" vertical="center" wrapText="1"/>
      <protection hidden="0" locked="1"/>
    </xf>
    <xf fontId="0" fillId="30" borderId="10" numFmtId="49" xfId="0" applyNumberFormat="1" applyFill="1" applyBorder="1" applyAlignment="1" applyProtection="1" quotePrefix="0" pivotButton="0">
      <alignment horizontal="center" vertical="center"/>
      <protection hidden="0" locked="1"/>
    </xf>
    <xf fontId="0" fillId="30" borderId="10" numFmtId="0" xfId="0" applyFill="1" applyBorder="1" applyAlignment="1" applyProtection="1" quotePrefix="0" pivotButton="0">
      <alignment vertical="center" wrapText="1"/>
      <protection hidden="0" locked="1"/>
    </xf>
    <xf fontId="0" fillId="30" borderId="10" numFmtId="0" xfId="0" applyFill="1" applyBorder="1" applyAlignment="1" applyProtection="1" quotePrefix="0" pivotButton="0">
      <alignment horizontal="center" vertical="center" wrapText="1"/>
      <protection hidden="0" locked="1"/>
    </xf>
    <xf fontId="0" fillId="30" borderId="10" numFmtId="161" xfId="0" applyNumberFormat="1" applyFill="1" applyBorder="1" applyAlignment="1" applyProtection="1" quotePrefix="0" pivotButton="0">
      <alignment horizontal="center" vertical="center" wrapText="1"/>
      <protection hidden="0" locked="1"/>
    </xf>
    <xf fontId="0" fillId="26" borderId="10" numFmtId="49" xfId="0" applyNumberFormat="1" applyFill="1" applyBorder="1" applyAlignment="1" applyProtection="1" quotePrefix="0" pivotButton="0">
      <alignment horizontal="center" vertical="center"/>
      <protection hidden="0" locked="1"/>
    </xf>
    <xf fontId="0" fillId="26" borderId="10" numFmtId="0" xfId="0" applyFill="1" applyBorder="1" applyAlignment="1" applyProtection="1" quotePrefix="0" pivotButton="0">
      <alignment vertical="center" wrapText="1"/>
      <protection hidden="0" locked="1"/>
    </xf>
    <xf fontId="0" fillId="26" borderId="10" numFmtId="0" xfId="0" applyFill="1" applyBorder="1" applyAlignment="1" applyProtection="1" quotePrefix="0" pivotButton="0">
      <alignment horizontal="center" vertical="center" wrapText="1"/>
      <protection hidden="0" locked="1"/>
    </xf>
    <xf fontId="0" fillId="26" borderId="10" numFmtId="161" xfId="0" applyNumberFormat="1" applyFill="1" applyBorder="1" applyAlignment="1" applyProtection="1" quotePrefix="0" pivotButton="0">
      <alignment horizontal="center" vertical="center" wrapText="1"/>
      <protection hidden="0" locked="1"/>
    </xf>
    <xf fontId="0" fillId="26" borderId="10" numFmtId="49" xfId="0" applyNumberFormat="1" applyFill="1" applyBorder="1" applyAlignment="1" applyProtection="1" quotePrefix="0" pivotButton="0">
      <alignment horizontal="center" vertical="center" wrapText="1"/>
      <protection hidden="0" locked="1"/>
    </xf>
    <xf fontId="0" fillId="31" borderId="10" numFmtId="49" xfId="0" applyNumberFormat="1" applyFill="1" applyBorder="1" applyAlignment="1" applyProtection="1" quotePrefix="0" pivotButton="0">
      <alignment horizontal="center" vertical="center"/>
      <protection hidden="0" locked="1"/>
    </xf>
    <xf fontId="0" fillId="31" borderId="10" numFmtId="0" xfId="0" applyFill="1" applyBorder="1" applyAlignment="1" applyProtection="1" quotePrefix="0" pivotButton="0">
      <alignment vertical="center" wrapText="1"/>
      <protection hidden="0" locked="1"/>
    </xf>
    <xf fontId="0" fillId="31" borderId="10" numFmtId="0" xfId="0" applyFill="1" applyBorder="1" applyAlignment="1" applyProtection="1" quotePrefix="0" pivotButton="0">
      <alignment horizontal="center" vertical="center" wrapText="1"/>
      <protection hidden="0" locked="1"/>
    </xf>
    <xf fontId="0" fillId="31" borderId="10" numFmtId="161" xfId="0" applyNumberFormat="1" applyFill="1" applyBorder="1" applyAlignment="1" applyProtection="1" quotePrefix="0" pivotButton="0">
      <alignment horizontal="center" vertical="center" wrapText="1"/>
      <protection hidden="0" locked="1"/>
    </xf>
    <xf fontId="26" fillId="0" borderId="10" numFmtId="0" xfId="36" applyFont="1" applyBorder="1" applyAlignment="1" applyProtection="1" quotePrefix="0" pivotButton="0">
      <alignment horizontal="center" vertical="center" wrapText="1"/>
      <protection hidden="0" locked="1"/>
    </xf>
    <xf fontId="23" fillId="0" borderId="10" numFmtId="0" xfId="36" applyFont="1" applyBorder="1" applyAlignment="1" applyProtection="1" quotePrefix="0" pivotButton="0">
      <alignment vertical="center" wrapText="1"/>
      <protection hidden="0" locked="1"/>
    </xf>
    <xf fontId="23" fillId="26" borderId="10" numFmtId="161" xfId="36" applyNumberFormat="1" applyFont="1" applyFill="1" applyBorder="1" applyAlignment="1" applyProtection="1" quotePrefix="0" pivotButton="0">
      <alignment horizontal="center" vertical="center" wrapText="1"/>
      <protection hidden="0" locked="1"/>
    </xf>
    <xf fontId="26" fillId="0" borderId="10" numFmtId="161" xfId="36" applyNumberFormat="1" applyFont="1" applyBorder="1" applyAlignment="1" applyProtection="1" quotePrefix="0" pivotButton="0">
      <alignment horizontal="center" vertical="center" wrapText="1"/>
      <protection hidden="0" locked="1"/>
    </xf>
    <xf fontId="0" fillId="28" borderId="10" numFmtId="0" xfId="0" applyFill="1" applyBorder="1" applyAlignment="1" applyProtection="1" quotePrefix="0" pivotButton="0">
      <alignment wrapText="1"/>
      <protection hidden="0" locked="1"/>
    </xf>
    <xf fontId="0" fillId="28" borderId="10" numFmtId="0" xfId="0" applyFill="1" applyBorder="1" applyAlignment="1" applyProtection="1" quotePrefix="0" pivotButton="0">
      <alignment horizontal="center" wrapText="1"/>
      <protection hidden="0" locked="1"/>
    </xf>
    <xf fontId="23" fillId="0" borderId="0" numFmtId="0" xfId="36" applyFont="1" applyAlignment="1" applyProtection="1" quotePrefix="0" pivotButton="0">
      <alignment wrapText="1"/>
      <protection hidden="0" locked="1"/>
    </xf>
    <xf fontId="23" fillId="0" borderId="0" numFmtId="0" xfId="36" applyFont="1" applyAlignment="1" applyProtection="1" quotePrefix="0" pivotButton="0">
      <alignment horizontal="left" vertical="center" wrapText="1"/>
      <protection hidden="0" locked="1"/>
    </xf>
    <xf fontId="25" fillId="0" borderId="0" numFmtId="0" xfId="36" applyFont="1" applyProtection="1" quotePrefix="0" pivotButton="0">
      <protection hidden="0" locked="1"/>
    </xf>
    <xf fontId="27" fillId="0" borderId="19" numFmtId="1" xfId="36" applyNumberFormat="1" applyFont="1" applyBorder="1" applyAlignment="1" applyProtection="1" quotePrefix="0" pivotButton="0">
      <alignment horizontal="center" vertical="top"/>
      <protection hidden="0" locked="1"/>
    </xf>
    <xf fontId="27" fillId="0" borderId="0" numFmtId="1" xfId="36" applyNumberFormat="1" applyFont="1" applyAlignment="1" applyProtection="1" quotePrefix="0" pivotButton="0">
      <alignment vertical="top"/>
      <protection hidden="0" locked="1"/>
    </xf>
    <xf fontId="23" fillId="0" borderId="10" numFmtId="0" xfId="36" applyFont="1" applyBorder="1" applyAlignment="1" applyProtection="1" quotePrefix="0" pivotButton="0">
      <alignment horizontal="center" vertical="center"/>
      <protection hidden="0" locked="1"/>
    </xf>
    <xf fontId="23" fillId="0" borderId="10" numFmtId="0" xfId="0" applyFont="1" applyBorder="1" applyAlignment="1" applyProtection="1" quotePrefix="0" pivotButton="0">
      <alignment horizontal="center" textRotation="90" vertical="center" wrapText="1"/>
      <protection hidden="0" locked="1"/>
    </xf>
    <xf fontId="0" fillId="24" borderId="0" numFmtId="0" xfId="0" applyFill="1" applyAlignment="1" applyProtection="1" quotePrefix="0" pivotButton="0">
      <alignment horizontal="center" vertical="center"/>
      <protection hidden="0" locked="1"/>
    </xf>
    <xf fontId="21" fillId="24" borderId="10" numFmtId="0" xfId="0" applyFont="1" applyFill="1" applyBorder="1" applyAlignment="1" applyProtection="1" quotePrefix="0" pivotButton="0">
      <alignment horizontal="center" vertical="center"/>
      <protection hidden="0" locked="1"/>
    </xf>
    <xf fontId="21" fillId="24" borderId="10" numFmtId="161" xfId="0" applyNumberFormat="1" applyFont="1" applyFill="1" applyBorder="1" applyAlignment="1" applyProtection="1" quotePrefix="0" pivotButton="0">
      <alignment horizontal="center" vertical="center"/>
      <protection hidden="0" locked="1"/>
    </xf>
    <xf fontId="0" fillId="25" borderId="0" numFmtId="0" xfId="0" applyFill="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protection hidden="0" locked="1"/>
    </xf>
    <xf fontId="0" fillId="25" borderId="10" numFmtId="161" xfId="0" applyNumberFormat="1" applyFill="1" applyBorder="1" applyAlignment="1" applyProtection="1" quotePrefix="0" pivotButton="0">
      <alignment horizontal="center" vertical="center"/>
      <protection hidden="0" locked="1"/>
    </xf>
    <xf fontId="23" fillId="0" borderId="10" numFmtId="2" xfId="36" applyNumberFormat="1" applyFont="1" applyBorder="1" applyAlignment="1" applyProtection="1" quotePrefix="0" pivotButton="0">
      <alignment horizontal="center" vertical="center"/>
      <protection hidden="0" locked="1"/>
    </xf>
    <xf fontId="23" fillId="0" borderId="10" numFmtId="161" xfId="36" applyNumberFormat="1" applyFont="1" applyBorder="1" applyAlignment="1" applyProtection="1" quotePrefix="0" pivotButton="0">
      <alignment horizontal="center" vertical="center"/>
      <protection hidden="0" locked="1"/>
    </xf>
    <xf fontId="23" fillId="0" borderId="10" numFmtId="161" xfId="36" applyNumberFormat="1" applyFont="1" applyBorder="1" applyProtection="1" quotePrefix="0" pivotButton="0">
      <protection hidden="0" locked="1"/>
    </xf>
    <xf fontId="23" fillId="32" borderId="0" numFmtId="0" xfId="36" applyFont="1" applyFill="1" applyProtection="1" quotePrefix="0" pivotButton="0">
      <protection hidden="0" locked="1"/>
    </xf>
    <xf fontId="0" fillId="32" borderId="0" numFmtId="0" xfId="0" applyFill="1" applyProtection="1" quotePrefix="0" pivotButton="0">
      <protection hidden="0" locked="1"/>
    </xf>
    <xf fontId="0" fillId="32" borderId="10" numFmtId="0" xfId="36" applyFill="1" applyBorder="1" applyAlignment="1" applyProtection="1" quotePrefix="0" pivotButton="0">
      <alignment vertical="center" wrapText="1"/>
      <protection hidden="0" locked="1"/>
    </xf>
    <xf fontId="0" fillId="32" borderId="0" numFmtId="0" xfId="0" applyFill="1" applyAlignment="1" applyProtection="1" quotePrefix="0" pivotButton="0">
      <alignment horizontal="center" vertical="center"/>
      <protection hidden="0" locked="1"/>
    </xf>
    <xf fontId="23" fillId="32" borderId="10" numFmtId="0" xfId="36" applyFont="1" applyFill="1" applyBorder="1" applyAlignment="1" applyProtection="1" quotePrefix="0" pivotButton="0">
      <alignment horizontal="center" vertical="center" wrapText="1"/>
      <protection hidden="0" locked="1"/>
    </xf>
    <xf fontId="23" fillId="32" borderId="10" numFmtId="0" xfId="36" applyFont="1" applyFill="1" applyBorder="1" applyAlignment="1" applyProtection="1" quotePrefix="0" pivotButton="0">
      <alignment horizontal="center" vertical="center"/>
      <protection hidden="0" locked="1"/>
    </xf>
    <xf fontId="23" fillId="32" borderId="10" numFmtId="2" xfId="36" applyNumberFormat="1" applyFont="1" applyFill="1" applyBorder="1" applyAlignment="1" applyProtection="1" quotePrefix="0" pivotButton="0">
      <alignment horizontal="center" vertical="center"/>
      <protection hidden="0" locked="1"/>
    </xf>
    <xf fontId="23" fillId="32" borderId="10" numFmtId="161" xfId="36" applyNumberFormat="1" applyFont="1" applyFill="1" applyBorder="1" applyAlignment="1" applyProtection="1" quotePrefix="0" pivotButton="0">
      <alignment horizontal="center" vertical="center"/>
      <protection hidden="0" locked="1"/>
    </xf>
    <xf fontId="27" fillId="0" borderId="0" numFmtId="0" xfId="0" applyFont="1" applyAlignment="1" applyProtection="1" quotePrefix="0" pivotButton="0">
      <alignment horizontal="center"/>
      <protection hidden="0" locked="1"/>
    </xf>
    <xf fontId="27" fillId="0" borderId="0" numFmtId="0" xfId="36" applyFont="1" applyAlignment="1" applyProtection="1" quotePrefix="0" pivotButton="0">
      <alignment horizontal="center"/>
      <protection hidden="0" locked="1"/>
    </xf>
    <xf fontId="27" fillId="0" borderId="0" numFmtId="0" xfId="36" applyFont="1" applyProtection="1" quotePrefix="0" pivotButton="0">
      <protection hidden="0" locked="1"/>
    </xf>
    <xf fontId="27" fillId="0" borderId="0" numFmtId="0" xfId="0" applyFont="1" applyProtection="1" quotePrefix="0" pivotButton="0">
      <protection hidden="0" locked="1"/>
    </xf>
    <xf fontId="19" fillId="0" borderId="0" numFmtId="0" xfId="36" applyFont="1" applyAlignment="1" applyProtection="1" quotePrefix="0" pivotButton="0">
      <alignment horizontal="center" vertical="center"/>
      <protection hidden="0" locked="1"/>
    </xf>
    <xf fontId="19" fillId="0" borderId="0" numFmtId="0" xfId="36" applyFont="1" applyAlignment="1" applyProtection="1" quotePrefix="0" pivotButton="0">
      <alignment vertical="center"/>
      <protection hidden="0" locked="1"/>
    </xf>
    <xf fontId="23" fillId="0" borderId="0" numFmtId="0" xfId="36" applyFont="1" applyAlignment="1" applyProtection="1" quotePrefix="0" pivotButton="0">
      <alignment horizontal="center" vertical="center"/>
      <protection hidden="0" locked="1"/>
    </xf>
    <xf fontId="23" fillId="0" borderId="0" numFmtId="0" xfId="36" applyFont="1" applyAlignment="1" applyProtection="1" quotePrefix="0" pivotButton="0">
      <alignment vertical="center"/>
      <protection hidden="0" locked="1"/>
    </xf>
    <xf fontId="27" fillId="0" borderId="19" numFmtId="0" xfId="0" applyFont="1" applyBorder="1" applyAlignment="1" applyProtection="1" quotePrefix="0" pivotButton="0">
      <alignment horizontal="center"/>
      <protection hidden="0" locked="1"/>
    </xf>
    <xf fontId="23" fillId="0" borderId="15" numFmtId="0" xfId="0" applyFont="1" applyBorder="1" applyAlignment="1" applyProtection="1" quotePrefix="0" pivotButton="0">
      <alignment horizontal="center" vertical="center" wrapText="1"/>
      <protection hidden="0" locked="1"/>
    </xf>
    <xf fontId="23" fillId="0" borderId="16" numFmtId="0" xfId="0" applyFont="1" applyBorder="1" applyAlignment="1" applyProtection="1" quotePrefix="0" pivotButton="0">
      <alignment horizontal="center" vertical="center"/>
      <protection hidden="0" locked="1"/>
    </xf>
    <xf fontId="23" fillId="0" borderId="22" numFmtId="0" xfId="0" applyFont="1" applyBorder="1" applyAlignment="1" applyProtection="1" quotePrefix="0" pivotButton="0">
      <alignment horizontal="center" vertical="center"/>
      <protection hidden="0" locked="1"/>
    </xf>
    <xf fontId="23" fillId="0" borderId="17" numFmtId="0" xfId="0" applyFont="1" applyBorder="1" applyAlignment="1" applyProtection="1" quotePrefix="0" pivotButton="0">
      <alignment horizontal="center" vertical="center"/>
      <protection hidden="0" locked="1"/>
    </xf>
    <xf fontId="23" fillId="0" borderId="10" numFmtId="0" xfId="0" applyFont="1" applyBorder="1" applyAlignment="1" applyProtection="1" quotePrefix="0" pivotButton="0">
      <alignment horizontal="center" vertical="center"/>
      <protection hidden="0" locked="1"/>
    </xf>
    <xf fontId="27" fillId="0" borderId="0" numFmtId="0" xfId="0" applyFont="1" applyAlignment="1" applyProtection="1" quotePrefix="0" pivotButton="0">
      <alignment vertical="center"/>
      <protection hidden="0" locked="1"/>
    </xf>
    <xf fontId="23" fillId="0" borderId="21" numFmtId="0" xfId="0" applyFont="1" applyBorder="1" applyAlignment="1" applyProtection="1" quotePrefix="0" pivotButton="0">
      <alignment horizontal="center" vertical="center" wrapText="1"/>
      <protection hidden="0" locked="1"/>
    </xf>
    <xf fontId="23" fillId="0" borderId="18" numFmtId="0" xfId="0" applyFont="1" applyBorder="1" applyAlignment="1" applyProtection="1" quotePrefix="0" pivotButton="0">
      <alignment horizontal="center" vertical="center"/>
      <protection hidden="0" locked="1"/>
    </xf>
    <xf fontId="23" fillId="0" borderId="19" numFmtId="0" xfId="0" applyFont="1" applyBorder="1" applyAlignment="1" applyProtection="1" quotePrefix="0" pivotButton="0">
      <alignment horizontal="center" vertical="center"/>
      <protection hidden="0" locked="1"/>
    </xf>
    <xf fontId="23" fillId="0" borderId="20" numFmtId="0" xfId="0" applyFont="1" applyBorder="1" applyAlignment="1" applyProtection="1" quotePrefix="0" pivotButton="0">
      <alignment horizontal="center" vertical="center"/>
      <protection hidden="0" locked="1"/>
    </xf>
    <xf fontId="23" fillId="0" borderId="11" numFmtId="0" xfId="0" applyFont="1" applyBorder="1" applyAlignment="1" applyProtection="1" quotePrefix="0" pivotButton="0">
      <alignment horizontal="center" vertical="center"/>
      <protection hidden="0" locked="1"/>
    </xf>
    <xf fontId="23" fillId="0" borderId="12" numFmtId="0" xfId="0" applyFont="1" applyBorder="1" applyAlignment="1" applyProtection="1" quotePrefix="0" pivotButton="0">
      <alignment horizontal="center" vertical="center"/>
      <protection hidden="0" locked="1"/>
    </xf>
    <xf fontId="23" fillId="0" borderId="13" numFmtId="0" xfId="0" applyFont="1" applyBorder="1" applyAlignment="1" applyProtection="1" quotePrefix="0" pivotButton="0">
      <alignment horizontal="center" vertical="center"/>
      <protection hidden="0" locked="1"/>
    </xf>
    <xf fontId="23" fillId="0" borderId="11" numFmtId="0" xfId="0" applyFont="1" applyBorder="1" applyAlignment="1" applyProtection="1" quotePrefix="0" pivotButton="0">
      <alignment horizontal="center" vertical="center" wrapText="1"/>
      <protection hidden="0" locked="1"/>
    </xf>
    <xf fontId="23" fillId="0" borderId="12" numFmtId="0" xfId="0" applyFont="1" applyBorder="1" applyAlignment="1" applyProtection="1" quotePrefix="0" pivotButton="0">
      <alignment horizontal="center" vertical="center" wrapText="1"/>
      <protection hidden="0" locked="1"/>
    </xf>
    <xf fontId="23" fillId="0" borderId="13" numFmtId="0" xfId="0" applyFont="1" applyBorder="1" applyAlignment="1" applyProtection="1" quotePrefix="0" pivotButton="0">
      <alignment horizontal="center" vertical="center" wrapText="1"/>
      <protection hidden="0" locked="1"/>
    </xf>
    <xf fontId="23" fillId="0" borderId="14" numFmtId="0" xfId="0" applyFont="1" applyBorder="1" applyAlignment="1" applyProtection="1" quotePrefix="0" pivotButton="0">
      <alignment horizontal="center" vertical="center" wrapText="1"/>
      <protection hidden="0" locked="1"/>
    </xf>
    <xf fontId="23" fillId="0" borderId="10" numFmtId="49" xfId="0" applyNumberFormat="1" applyFont="1" applyBorder="1" applyAlignment="1" applyProtection="1" quotePrefix="0" pivotButton="0">
      <alignment horizontal="center" vertical="center"/>
      <protection hidden="0" locked="1"/>
    </xf>
    <xf fontId="21" fillId="24" borderId="10" numFmtId="162" xfId="0" applyNumberFormat="1" applyFont="1" applyFill="1" applyBorder="1" applyAlignment="1" applyProtection="1" quotePrefix="0" pivotButton="0">
      <alignment horizontal="center" vertical="center"/>
      <protection hidden="0" locked="1"/>
    </xf>
    <xf fontId="23" fillId="24" borderId="10" numFmtId="162" xfId="36" applyNumberFormat="1" applyFont="1" applyFill="1" applyBorder="1" applyAlignment="1" applyProtection="1" quotePrefix="0" pivotButton="0">
      <alignment horizontal="center" vertical="center"/>
      <protection hidden="0" locked="1"/>
    </xf>
    <xf fontId="0" fillId="25" borderId="10" numFmtId="162" xfId="0" applyNumberFormat="1" applyFill="1" applyBorder="1" applyAlignment="1" applyProtection="1" quotePrefix="0" pivotButton="0">
      <alignment horizontal="center" vertical="center"/>
      <protection hidden="0" locked="1"/>
    </xf>
    <xf fontId="23" fillId="25" borderId="10" numFmtId="162" xfId="36" applyNumberFormat="1" applyFont="1" applyFill="1" applyBorder="1" applyAlignment="1" applyProtection="1" quotePrefix="0" pivotButton="0">
      <alignment horizontal="center" vertical="center"/>
      <protection hidden="0" locked="1"/>
    </xf>
    <xf fontId="0" fillId="26" borderId="10" numFmtId="162" xfId="36" applyNumberFormat="1" applyFill="1" applyBorder="1" applyAlignment="1" applyProtection="1" quotePrefix="0" pivotButton="0">
      <alignment horizontal="center" vertical="center"/>
      <protection hidden="0" locked="1"/>
    </xf>
    <xf fontId="0" fillId="0" borderId="10" numFmtId="162" xfId="0" applyNumberFormat="1" applyBorder="1" applyAlignment="1" applyProtection="1" quotePrefix="0" pivotButton="0">
      <alignment horizontal="center" vertical="center"/>
      <protection hidden="0" locked="1"/>
    </xf>
    <xf fontId="23" fillId="0" borderId="10" numFmtId="162" xfId="36" applyNumberFormat="1" applyFont="1" applyBorder="1" applyAlignment="1" applyProtection="1" quotePrefix="0" pivotButton="0">
      <alignment horizontal="center" vertical="center" wrapText="1"/>
      <protection hidden="0" locked="1"/>
    </xf>
    <xf fontId="23" fillId="0" borderId="10" numFmtId="162" xfId="36" applyNumberFormat="1" applyFont="1" applyBorder="1" applyAlignment="1" applyProtection="1" quotePrefix="0" pivotButton="0">
      <alignment horizontal="center" vertical="center"/>
      <protection hidden="0" locked="1"/>
    </xf>
    <xf fontId="0" fillId="0" borderId="10" numFmtId="162" xfId="36" applyNumberFormat="1" applyBorder="1" applyAlignment="1" applyProtection="1" quotePrefix="0" pivotButton="0">
      <alignment horizontal="center" vertical="center"/>
      <protection hidden="0" locked="1"/>
    </xf>
    <xf fontId="0" fillId="25" borderId="10" numFmtId="162" xfId="36" applyNumberFormat="1" applyFill="1" applyBorder="1" applyAlignment="1" applyProtection="1" quotePrefix="0" pivotButton="0">
      <alignment horizontal="center" vertical="center"/>
      <protection hidden="0" locked="1"/>
    </xf>
    <xf fontId="23" fillId="25" borderId="0" numFmtId="0" xfId="36" applyFont="1" applyFill="1" applyProtection="1" quotePrefix="0" pivotButton="0">
      <protection hidden="0" locked="1"/>
    </xf>
    <xf fontId="0" fillId="32" borderId="10" numFmtId="162" xfId="36" applyNumberFormat="1" applyFill="1" applyBorder="1" applyAlignment="1" applyProtection="1" quotePrefix="0" pivotButton="0">
      <alignment horizontal="center" vertical="center"/>
      <protection hidden="0" locked="1"/>
    </xf>
    <xf fontId="0" fillId="32" borderId="10" numFmtId="162" xfId="0" applyNumberFormat="1" applyFill="1" applyBorder="1" applyAlignment="1" applyProtection="1" quotePrefix="0" pivotButton="0">
      <alignment horizontal="center" vertical="center"/>
      <protection hidden="0" locked="1"/>
    </xf>
    <xf fontId="23" fillId="32" borderId="10" numFmtId="162" xfId="36" applyNumberFormat="1" applyFont="1" applyFill="1" applyBorder="1" applyAlignment="1" applyProtection="1" quotePrefix="0" pivotButton="0">
      <alignment horizontal="center" vertical="center" wrapText="1"/>
      <protection hidden="0" locked="1"/>
    </xf>
    <xf fontId="23" fillId="32" borderId="10" numFmtId="162" xfId="36" applyNumberFormat="1" applyFont="1" applyFill="1" applyBorder="1" applyAlignment="1" applyProtection="1" quotePrefix="0" pivotButton="0">
      <alignment horizontal="center" vertical="center"/>
      <protection hidden="0" locked="1"/>
    </xf>
    <xf fontId="23" fillId="24" borderId="0" numFmtId="0" xfId="36" applyFont="1" applyFill="1" applyProtection="1" quotePrefix="0" pivotButton="0">
      <protection hidden="0" locked="1"/>
    </xf>
    <xf fontId="23" fillId="24" borderId="10" numFmtId="0" xfId="36" applyFont="1" applyFill="1" applyBorder="1" applyAlignment="1" applyProtection="1" quotePrefix="0" pivotButton="0">
      <alignment horizontal="center" vertical="center" wrapText="1"/>
      <protection hidden="0" locked="1"/>
    </xf>
    <xf fontId="0" fillId="24" borderId="10" numFmtId="162" xfId="0" applyNumberFormat="1" applyFill="1" applyBorder="1" applyAlignment="1" applyProtection="1" quotePrefix="0" pivotButton="0">
      <alignment horizontal="center" vertical="center"/>
      <protection hidden="0" locked="1"/>
    </xf>
    <xf fontId="23" fillId="25" borderId="10" numFmtId="0" xfId="36" applyFont="1" applyFill="1" applyBorder="1" applyAlignment="1" applyProtection="1" quotePrefix="0" pivotButton="0">
      <alignment horizontal="center" vertical="center" wrapText="1"/>
      <protection hidden="0" locked="1"/>
    </xf>
    <xf fontId="23" fillId="25" borderId="10" numFmtId="162" xfId="36" applyNumberFormat="1" applyFont="1" applyFill="1" applyBorder="1" applyAlignment="1" applyProtection="1" quotePrefix="0" pivotButton="0">
      <alignment horizontal="center" vertical="center" wrapText="1"/>
      <protection hidden="0" locked="1"/>
    </xf>
    <xf fontId="23" fillId="26" borderId="10" numFmtId="162" xfId="36" applyNumberFormat="1" applyFont="1" applyFill="1" applyBorder="1" applyAlignment="1" applyProtection="1" quotePrefix="0" pivotButton="0">
      <alignment horizontal="center" vertical="center"/>
      <protection hidden="0" locked="1"/>
    </xf>
    <xf fontId="25" fillId="0" borderId="0" numFmtId="0" xfId="0" applyFont="1" applyAlignment="1" applyProtection="1" quotePrefix="0" pivotButton="0">
      <alignment horizontal="center"/>
      <protection hidden="0" locked="1"/>
    </xf>
    <xf fontId="21" fillId="0" borderId="0" numFmtId="0" xfId="0" applyFont="1" applyProtection="1" quotePrefix="0" pivotButton="0">
      <protection hidden="0" locked="1"/>
    </xf>
    <xf fontId="27" fillId="0" borderId="19" numFmtId="0" xfId="0" applyFont="1" applyBorder="1" applyProtection="1" quotePrefix="0" pivotButton="0">
      <protection hidden="0" locked="1"/>
    </xf>
    <xf fontId="23" fillId="0" borderId="10" numFmtId="0" xfId="36" applyFont="1" applyBorder="1" applyProtection="1" quotePrefix="0" pivotButton="0">
      <protection hidden="0" locked="1"/>
    </xf>
    <xf fontId="23" fillId="32" borderId="0" numFmtId="161" xfId="36" applyNumberFormat="1" applyFont="1" applyFill="1" applyProtection="1" quotePrefix="0" pivotButton="0">
      <protection hidden="0" locked="1"/>
    </xf>
    <xf fontId="23" fillId="32" borderId="11" numFmtId="0" xfId="36" applyFont="1" applyFill="1" applyBorder="1" applyAlignment="1" applyProtection="1" quotePrefix="0" pivotButton="0">
      <alignment horizontal="left" vertical="center" wrapText="1"/>
      <protection hidden="0" locked="1"/>
    </xf>
    <xf fontId="23" fillId="32" borderId="10" numFmtId="0" xfId="36" applyFont="1" applyFill="1" applyBorder="1" applyAlignment="1" applyProtection="1" quotePrefix="0" pivotButton="0">
      <alignment horizontal="left" vertical="center" wrapText="1"/>
      <protection hidden="0" locked="1"/>
    </xf>
    <xf fontId="23" fillId="32" borderId="10" numFmtId="160" xfId="0" applyNumberFormat="1" applyFont="1" applyFill="1" applyBorder="1" applyAlignment="1" applyProtection="1" quotePrefix="0" pivotButton="0">
      <alignment vertical="center" wrapText="1"/>
      <protection hidden="0" locked="1"/>
    </xf>
    <xf fontId="0" fillId="32" borderId="10" numFmtId="49" xfId="0" applyNumberFormat="1" applyFill="1" applyBorder="1" applyAlignment="1" applyProtection="1" quotePrefix="0" pivotButton="0">
      <alignment horizontal="center" vertical="center"/>
      <protection hidden="0" locked="1"/>
    </xf>
    <xf fontId="23" fillId="32" borderId="14" numFmtId="160" xfId="0" applyNumberFormat="1" applyFont="1" applyFill="1" applyBorder="1" applyAlignment="1" applyProtection="1" quotePrefix="0" pivotButton="0">
      <alignment vertical="center" wrapText="1"/>
      <protection hidden="0" locked="1"/>
    </xf>
    <xf fontId="23" fillId="32" borderId="15" numFmtId="160" xfId="0" applyNumberFormat="1" applyFont="1" applyFill="1" applyBorder="1" applyAlignment="1" applyProtection="1" quotePrefix="0" pivotButton="0">
      <alignment vertical="center" wrapText="1"/>
      <protection hidden="0" locked="1"/>
    </xf>
    <xf fontId="23" fillId="32" borderId="10" numFmtId="0" xfId="0" applyFont="1" applyFill="1" applyBorder="1" applyAlignment="1" applyProtection="1" quotePrefix="0" pivotButton="0">
      <alignment horizontal="left" vertical="center" wrapText="1"/>
      <protection hidden="0" locked="1"/>
    </xf>
    <xf fontId="27" fillId="0" borderId="0" numFmtId="0" xfId="0" applyFont="1" applyAlignment="1" applyProtection="1" quotePrefix="0" pivotButton="0">
      <alignment horizontal="center" wrapText="1"/>
      <protection hidden="0" locked="1"/>
    </xf>
    <xf fontId="23" fillId="0" borderId="16" numFmtId="0" xfId="0" applyFont="1" applyBorder="1" applyAlignment="1" applyProtection="1" quotePrefix="0" pivotButton="0">
      <alignment horizontal="center" vertical="center" wrapText="1"/>
      <protection hidden="0" locked="1"/>
    </xf>
    <xf fontId="23" fillId="0" borderId="22" numFmtId="0" xfId="0" applyFont="1" applyBorder="1" applyAlignment="1" applyProtection="1" quotePrefix="0" pivotButton="0">
      <alignment horizontal="center" vertical="center" wrapText="1"/>
      <protection hidden="0" locked="1"/>
    </xf>
    <xf fontId="23" fillId="0" borderId="17" numFmtId="0" xfId="0" applyFont="1" applyBorder="1" applyAlignment="1" applyProtection="1" quotePrefix="0" pivotButton="0">
      <alignment horizontal="center" vertical="center" wrapText="1"/>
      <protection hidden="0" locked="1"/>
    </xf>
    <xf fontId="23" fillId="0" borderId="23" numFmtId="0" xfId="0" applyFont="1" applyBorder="1" applyAlignment="1" applyProtection="1" quotePrefix="0" pivotButton="0">
      <alignment horizontal="center" vertical="center" wrapText="1"/>
      <protection hidden="0" locked="1"/>
    </xf>
    <xf fontId="23" fillId="0" borderId="0" numFmtId="0" xfId="0" applyFont="1" applyAlignment="1" applyProtection="1" quotePrefix="0" pivotButton="0">
      <alignment horizontal="center" vertical="center" wrapText="1"/>
      <protection hidden="0" locked="1"/>
    </xf>
    <xf fontId="23" fillId="0" borderId="24" numFmtId="0" xfId="0" applyFont="1" applyBorder="1" applyAlignment="1" applyProtection="1" quotePrefix="0" pivotButton="0">
      <alignment horizontal="center" vertical="center" wrapText="1"/>
      <protection hidden="0" locked="1"/>
    </xf>
    <xf fontId="27" fillId="0" borderId="0" numFmtId="0" xfId="0" applyFont="1" applyAlignment="1" applyProtection="1" quotePrefix="0" pivotButton="0">
      <alignment horizontal="center" vertical="center"/>
      <protection hidden="0" locked="1"/>
    </xf>
    <xf fontId="23" fillId="0" borderId="18" numFmtId="0" xfId="0" applyFont="1" applyBorder="1" applyAlignment="1" applyProtection="1" quotePrefix="0" pivotButton="0">
      <alignment horizontal="center" vertical="center" wrapText="1"/>
      <protection hidden="0" locked="1"/>
    </xf>
    <xf fontId="23" fillId="0" borderId="19" numFmtId="0" xfId="0" applyFont="1" applyBorder="1" applyAlignment="1" applyProtection="1" quotePrefix="0" pivotButton="0">
      <alignment horizontal="center" vertical="center" wrapText="1"/>
      <protection hidden="0" locked="1"/>
    </xf>
    <xf fontId="23" fillId="0" borderId="20" numFmtId="0" xfId="0" applyFont="1" applyBorder="1" applyAlignment="1" applyProtection="1" quotePrefix="0" pivotButton="0">
      <alignment horizontal="center" vertical="center" wrapText="1"/>
      <protection hidden="0" locked="1"/>
    </xf>
    <xf fontId="23" fillId="0" borderId="0" numFmtId="0" xfId="0"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textRotation="90" vertical="center" wrapText="1"/>
      <protection hidden="0" locked="1"/>
    </xf>
    <xf fontId="23" fillId="0" borderId="0" numFmtId="0" xfId="36" applyFont="1" applyAlignment="1" applyProtection="1" quotePrefix="0" pivotButton="0">
      <alignment horizontal="center" textRotation="90" vertical="center" wrapText="1"/>
      <protection hidden="0" locked="1"/>
    </xf>
    <xf fontId="28" fillId="0" borderId="0" numFmtId="0" xfId="0" applyFont="1" applyAlignment="1" applyProtection="1" quotePrefix="0" pivotButton="0">
      <alignment horizontal="center" vertical="center"/>
      <protection hidden="0" locked="1"/>
    </xf>
    <xf fontId="0" fillId="24" borderId="10" numFmtId="0" xfId="0" applyFill="1" applyBorder="1" applyAlignment="1" applyProtection="1" quotePrefix="0" pivotButton="0">
      <alignment horizontal="center"/>
      <protection hidden="0" locked="1"/>
    </xf>
    <xf fontId="18" fillId="25" borderId="10" numFmtId="0" xfId="0" applyFont="1" applyFill="1" applyBorder="1" applyProtection="1" quotePrefix="0" pivotButton="0">
      <protection hidden="0" locked="1"/>
    </xf>
    <xf fontId="0" fillId="32" borderId="10" numFmtId="0" xfId="0" applyFill="1" applyBorder="1" applyAlignment="1" applyProtection="1" quotePrefix="0" pivotButton="0">
      <alignment horizontal="center" vertical="center"/>
      <protection hidden="0" locked="1"/>
    </xf>
    <xf fontId="23" fillId="24" borderId="10" numFmtId="0" xfId="36" applyFont="1" applyFill="1" applyBorder="1" applyAlignment="1" applyProtection="1" quotePrefix="0" pivotButton="0">
      <alignment horizontal="left" vertical="center" wrapText="1"/>
      <protection hidden="0" locked="1"/>
    </xf>
    <xf fontId="29" fillId="0" borderId="0" numFmtId="0" xfId="0" applyFont="1" applyAlignment="1" applyProtection="1" quotePrefix="0" pivotButton="0">
      <alignment horizontal="right"/>
      <protection hidden="0" locked="1"/>
    </xf>
    <xf fontId="23" fillId="0" borderId="22" numFmtId="0" xfId="36" applyFont="1" applyBorder="1" applyAlignment="1" applyProtection="1" quotePrefix="0" pivotButton="0">
      <alignment horizontal="center" vertical="center" wrapText="1"/>
      <protection hidden="0" locked="1"/>
    </xf>
    <xf fontId="23" fillId="0" borderId="15" numFmtId="0" xfId="36" applyFont="1" applyBorder="1" applyProtection="1" quotePrefix="0" pivotButton="0">
      <protection hidden="0" locked="1"/>
    </xf>
    <xf fontId="23" fillId="33" borderId="10" numFmtId="0" xfId="36" applyFont="1" applyFill="1" applyBorder="1" applyProtection="1" quotePrefix="0" pivotButton="0">
      <protection hidden="0" locked="1"/>
    </xf>
    <xf fontId="23" fillId="26" borderId="10" numFmtId="0" xfId="36" applyFont="1" applyFill="1" applyBorder="1" applyProtection="1" quotePrefix="0" pivotButton="0">
      <protection hidden="0" locked="1"/>
    </xf>
    <xf fontId="23" fillId="0" borderId="0" numFmtId="9" xfId="36" applyNumberFormat="1" applyFont="1" applyProtection="1" quotePrefix="0" pivotButton="0">
      <protection hidden="0" locked="1"/>
    </xf>
    <xf fontId="20" fillId="0" borderId="0" numFmtId="0" xfId="0" applyFont="1" applyAlignment="1" applyProtection="1" quotePrefix="0" pivotButton="0">
      <alignment vertical="center"/>
      <protection hidden="0" locked="1"/>
    </xf>
    <xf fontId="0" fillId="0" borderId="0" numFmtId="9" xfId="0" applyNumberFormat="1" applyAlignment="1" applyProtection="1" quotePrefix="0" pivotButton="0">
      <alignment horizontal="center" vertical="center"/>
      <protection hidden="0" locked="1"/>
    </xf>
    <xf fontId="27" fillId="0" borderId="0" numFmtId="9" xfId="0" applyNumberFormat="1" applyFont="1" applyAlignment="1" applyProtection="1" quotePrefix="0" pivotButton="0">
      <alignment horizontal="center" vertical="center"/>
      <protection hidden="0" locked="1"/>
    </xf>
    <xf fontId="30" fillId="0" borderId="0" numFmtId="0" xfId="36" applyFont="1" applyAlignment="1" applyProtection="1" quotePrefix="0" pivotButton="0">
      <alignment horizontal="center" vertical="top" wrapText="1"/>
      <protection hidden="0" locked="1"/>
    </xf>
    <xf fontId="23" fillId="0" borderId="10" numFmtId="9" xfId="0" applyNumberFormat="1" applyFont="1" applyBorder="1" applyAlignment="1" applyProtection="1" quotePrefix="0" pivotButton="0">
      <alignment horizontal="center" vertical="center" wrapText="1"/>
      <protection hidden="0" locked="1"/>
    </xf>
    <xf fontId="28" fillId="0" borderId="10" numFmtId="0" xfId="0" applyFont="1" applyBorder="1" applyAlignment="1" applyProtection="1" quotePrefix="0" pivotButton="0">
      <alignment horizontal="center" vertical="center"/>
      <protection hidden="0" locked="1"/>
    </xf>
    <xf fontId="28" fillId="0" borderId="10" numFmtId="49" xfId="0" applyNumberFormat="1" applyFont="1" applyBorder="1" applyAlignment="1" applyProtection="1" quotePrefix="0" pivotButton="0">
      <alignment horizontal="center" vertical="center"/>
      <protection hidden="0" locked="1"/>
    </xf>
    <xf fontId="28" fillId="0" borderId="10" numFmtId="9" xfId="0" applyNumberFormat="1" applyFont="1" applyBorder="1" applyAlignment="1" applyProtection="1" quotePrefix="0" pivotButton="0">
      <alignment horizontal="center" vertical="center"/>
      <protection hidden="0" locked="1"/>
    </xf>
    <xf fontId="23" fillId="0" borderId="10" numFmtId="9" xfId="36" applyNumberFormat="1" applyFont="1" applyBorder="1" applyProtection="1" quotePrefix="0" pivotButton="0">
      <protection hidden="0" locked="1"/>
    </xf>
    <xf fontId="26" fillId="0" borderId="0" numFmtId="0" xfId="0" applyFont="1" applyProtection="1" quotePrefix="0" pivotButton="0">
      <protection hidden="0" locked="1"/>
    </xf>
    <xf fontId="26" fillId="0" borderId="0" numFmtId="0" xfId="0" applyFont="1" applyAlignment="1" applyProtection="1" quotePrefix="0" pivotButton="0">
      <alignment vertical="center"/>
      <protection hidden="0" locked="1"/>
    </xf>
    <xf fontId="26" fillId="0" borderId="0" numFmtId="0" xfId="0" applyFont="1" applyAlignment="1" applyProtection="1" quotePrefix="0" pivotButton="0">
      <alignment horizontal="center" vertical="center"/>
      <protection hidden="0" locked="1"/>
    </xf>
    <xf fontId="31" fillId="0" borderId="19" numFmtId="0" xfId="0" applyFont="1" applyBorder="1" applyAlignment="1" applyProtection="1" quotePrefix="0" pivotButton="0">
      <alignment horizontal="center"/>
      <protection hidden="0" locked="1"/>
    </xf>
    <xf fontId="26" fillId="0" borderId="10" numFmtId="0" xfId="0" applyFont="1" applyBorder="1" applyAlignment="1" applyProtection="1" quotePrefix="0" pivotButton="0">
      <alignment horizontal="center" vertical="center" wrapText="1"/>
      <protection hidden="0" locked="1"/>
    </xf>
    <xf fontId="30" fillId="0" borderId="10" numFmtId="0" xfId="36" applyFont="1" applyBorder="1" applyAlignment="1" applyProtection="1" quotePrefix="0" pivotButton="0">
      <alignment horizontal="center" vertical="center" wrapText="1"/>
      <protection hidden="0" locked="1"/>
    </xf>
    <xf fontId="26" fillId="0" borderId="15" numFmtId="0" xfId="0" applyFont="1" applyBorder="1" applyAlignment="1" applyProtection="1" quotePrefix="0" pivotButton="0">
      <alignment horizontal="center" vertical="center" wrapText="1"/>
      <protection hidden="0" locked="1"/>
    </xf>
    <xf fontId="0" fillId="0" borderId="15" numFmtId="0" xfId="0" applyBorder="1" applyAlignment="1" applyProtection="1" quotePrefix="0" pivotButton="0">
      <alignment horizontal="center" vertical="center" wrapText="1"/>
      <protection hidden="0" locked="1"/>
    </xf>
    <xf fontId="26" fillId="0" borderId="21" numFmtId="0" xfId="0" applyFont="1" applyBorder="1" applyAlignment="1" applyProtection="1" quotePrefix="0" pivotButton="0">
      <alignment horizontal="center" vertical="center" wrapText="1"/>
      <protection hidden="0" locked="1"/>
    </xf>
    <xf fontId="26" fillId="0" borderId="10" numFmtId="0" xfId="0" applyFont="1" applyBorder="1" applyAlignment="1" applyProtection="1" quotePrefix="0" pivotButton="0">
      <alignment horizontal="center" vertical="center"/>
      <protection hidden="0" locked="1"/>
    </xf>
    <xf fontId="26" fillId="0" borderId="10" numFmtId="0" xfId="0" applyFont="1" applyBorder="1" applyAlignment="1" applyProtection="1" quotePrefix="0" pivotButton="0">
      <alignment vertical="center"/>
      <protection hidden="0" locked="1"/>
    </xf>
    <xf fontId="26" fillId="0" borderId="15" numFmtId="0" xfId="0" applyFont="1" applyBorder="1" applyAlignment="1" applyProtection="1" quotePrefix="0" pivotButton="0">
      <alignment vertical="center"/>
      <protection hidden="0" locked="1"/>
    </xf>
    <xf fontId="26" fillId="0" borderId="0" numFmtId="0" xfId="0" applyFont="1" applyAlignment="1" applyProtection="1" quotePrefix="0" pivotButton="0">
      <alignment vertical="center" wrapText="1"/>
      <protection hidden="0" locked="1"/>
    </xf>
    <xf fontId="32" fillId="0" borderId="0" numFmtId="0" xfId="0" applyFont="1" applyAlignment="1" applyProtection="1" quotePrefix="0" pivotButton="0">
      <alignment horizontal="center" vertical="center"/>
      <protection hidden="0" locked="1"/>
    </xf>
    <xf fontId="26" fillId="0" borderId="10" numFmtId="0" xfId="0" applyFont="1" applyBorder="1" applyAlignment="1" applyProtection="1" quotePrefix="0" pivotButton="0">
      <alignment vertical="center" wrapText="1"/>
      <protection hidden="0" locked="1"/>
    </xf>
    <xf fontId="33" fillId="0" borderId="0" numFmtId="0" xfId="0" applyFont="1" applyAlignment="1" applyProtection="1" quotePrefix="0" pivotButton="0">
      <alignment horizontal="center"/>
      <protection hidden="0" locked="1"/>
    </xf>
    <xf fontId="26" fillId="0" borderId="0" numFmtId="0" xfId="0" applyFont="1" applyAlignment="1" applyProtection="1" quotePrefix="0" pivotButton="0">
      <alignment horizontal="center"/>
      <protection hidden="0" locked="1"/>
    </xf>
    <xf fontId="33" fillId="0" borderId="0" numFmtId="0" xfId="0" applyFont="1" applyProtection="1" quotePrefix="0" pivotButton="0">
      <protection hidden="0" locked="1"/>
    </xf>
    <xf fontId="26" fillId="0" borderId="19" numFmtId="0" xfId="0" applyFont="1" applyBorder="1" applyProtection="1" quotePrefix="0" pivotButton="0">
      <protection hidden="0" locked="1"/>
    </xf>
    <xf fontId="26" fillId="0" borderId="11" numFmtId="0" xfId="0" applyFont="1" applyBorder="1" applyAlignment="1" applyProtection="1" quotePrefix="0" pivotButton="0">
      <alignment horizontal="center" vertical="center" wrapText="1"/>
      <protection hidden="0" locked="1"/>
    </xf>
    <xf fontId="26" fillId="0" borderId="12" numFmtId="0" xfId="0" applyFont="1" applyBorder="1" applyAlignment="1" applyProtection="1" quotePrefix="0" pivotButton="0">
      <alignment horizontal="center" vertical="center" wrapText="1"/>
      <protection hidden="0" locked="1"/>
    </xf>
    <xf fontId="26" fillId="0" borderId="13" numFmtId="0" xfId="0" applyFont="1" applyBorder="1" applyAlignment="1" applyProtection="1" quotePrefix="0" pivotButton="0">
      <alignment horizontal="center" vertical="center" wrapText="1"/>
      <protection hidden="0" locked="1"/>
    </xf>
    <xf fontId="30" fillId="0" borderId="11" numFmtId="0" xfId="0" applyFont="1" applyBorder="1" applyAlignment="1" applyProtection="1" quotePrefix="0" pivotButton="0">
      <alignment horizontal="center" vertical="center" wrapText="1"/>
      <protection hidden="0" locked="1"/>
    </xf>
    <xf fontId="30" fillId="0" borderId="12" numFmtId="0" xfId="0" applyFont="1" applyBorder="1" applyAlignment="1" applyProtection="1" quotePrefix="0" pivotButton="0">
      <alignment horizontal="center" vertical="center" wrapText="1"/>
      <protection hidden="0" locked="1"/>
    </xf>
    <xf fontId="30" fillId="0" borderId="13" numFmtId="0" xfId="0" applyFont="1" applyBorder="1" applyAlignment="1" applyProtection="1" quotePrefix="0" pivotButton="0">
      <alignment horizontal="center" vertical="center" wrapText="1"/>
      <protection hidden="0" locked="1"/>
    </xf>
    <xf fontId="30" fillId="0" borderId="15" numFmtId="0" xfId="0" applyFont="1" applyBorder="1" applyAlignment="1" applyProtection="1" quotePrefix="0" pivotButton="0">
      <alignment horizontal="center" vertical="center" wrapText="1"/>
      <protection hidden="0" locked="1"/>
    </xf>
    <xf fontId="30" fillId="0" borderId="10" numFmtId="0" xfId="0" applyFont="1" applyBorder="1" applyAlignment="1" applyProtection="1" quotePrefix="0" pivotButton="0">
      <alignment horizontal="center" vertical="center" wrapText="1"/>
      <protection hidden="0" locked="1"/>
    </xf>
    <xf fontId="30" fillId="0" borderId="21" numFmtId="0" xfId="0" applyFont="1" applyBorder="1" applyAlignment="1" applyProtection="1" quotePrefix="0" pivotButton="0">
      <alignment horizontal="center" vertical="center" wrapText="1"/>
      <protection hidden="0" locked="1"/>
    </xf>
    <xf fontId="26" fillId="0" borderId="14" numFmtId="0" xfId="0" applyFont="1" applyBorder="1" applyAlignment="1" applyProtection="1" quotePrefix="0" pivotButton="0">
      <alignment horizontal="center" vertical="center" wrapText="1"/>
      <protection hidden="0" locked="1"/>
    </xf>
    <xf fontId="30" fillId="0" borderId="14" numFmtId="0" xfId="0" applyFont="1" applyBorder="1" applyAlignment="1" applyProtection="1" quotePrefix="0" pivotButton="0">
      <alignment horizontal="center" vertical="center" wrapText="1"/>
      <protection hidden="0" locked="1"/>
    </xf>
    <xf fontId="26" fillId="0" borderId="10" numFmtId="0" xfId="0" applyFont="1" applyBorder="1" applyAlignment="1" applyProtection="1" quotePrefix="0" pivotButton="0">
      <alignment horizontal="center" textRotation="90" vertical="center"/>
      <protection hidden="0" locked="1"/>
    </xf>
    <xf fontId="19" fillId="0" borderId="14" numFmtId="160" xfId="0" applyNumberFormat="1" applyFont="1" applyBorder="1" applyAlignment="1" applyProtection="1" quotePrefix="0" pivotButton="0">
      <alignment vertical="center" wrapText="1"/>
      <protection hidden="0" locked="1"/>
    </xf>
    <xf fontId="26" fillId="0" borderId="10" numFmtId="0" xfId="0" applyFont="1" applyBorder="1" applyProtection="1" quotePrefix="0" pivotButton="0">
      <protection hidden="0" locked="1"/>
    </xf>
    <xf fontId="0" fillId="0" borderId="0" numFmtId="49" xfId="0" applyNumberFormat="1" applyAlignment="1" applyProtection="1" quotePrefix="0" pivotButton="0">
      <alignment horizontal="center" vertical="center"/>
      <protection hidden="0" locked="1"/>
    </xf>
    <xf fontId="19" fillId="0" borderId="10" numFmtId="160" xfId="0" applyNumberFormat="1" applyFont="1" applyBorder="1" applyAlignment="1" applyProtection="1" quotePrefix="0" pivotButton="0">
      <alignment vertical="center" wrapText="1"/>
      <protection hidden="0" locked="1"/>
    </xf>
    <xf fontId="19" fillId="0" borderId="15" numFmtId="160" xfId="0" applyNumberFormat="1" applyFont="1" applyBorder="1" applyAlignment="1" applyProtection="1" quotePrefix="0" pivotButton="0">
      <alignment vertical="center" wrapText="1"/>
      <protection hidden="0" locked="1"/>
    </xf>
    <xf fontId="26" fillId="0" borderId="0" numFmtId="49" xfId="0" applyNumberFormat="1" applyFont="1" applyProtection="1" quotePrefix="0" pivotButton="0">
      <protection hidden="0" locked="1"/>
    </xf>
    <xf fontId="26" fillId="0" borderId="0" numFmtId="0" xfId="0" applyFont="1" applyAlignment="1" applyProtection="1" quotePrefix="0" pivotButton="0">
      <alignment horizontal="center" vertical="top"/>
      <protection hidden="0" locked="1"/>
    </xf>
    <xf fontId="30" fillId="0" borderId="0" numFmtId="0" xfId="36" applyFont="1" applyAlignment="1" applyProtection="1" quotePrefix="0" pivotButton="0">
      <alignment horizontal="center"/>
      <protection hidden="0" locked="1"/>
    </xf>
    <xf fontId="0" fillId="0" borderId="15" numFmtId="49" xfId="36" applyNumberFormat="1" applyBorder="1" applyAlignment="1" applyProtection="1" quotePrefix="0" pivotButton="0">
      <alignment horizontal="center" vertical="center" wrapText="1"/>
      <protection hidden="0" locked="1"/>
    </xf>
    <xf fontId="0" fillId="0" borderId="15" numFmtId="0" xfId="36"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center" vertical="center" wrapText="1"/>
      <protection hidden="0" locked="1"/>
    </xf>
    <xf fontId="0" fillId="0" borderId="11" numFmtId="0" xfId="36" applyBorder="1" applyAlignment="1" applyProtection="1" quotePrefix="0" pivotButton="0">
      <alignment horizontal="center" vertical="center" wrapText="1"/>
      <protection hidden="0" locked="1"/>
    </xf>
    <xf fontId="0" fillId="0" borderId="13" numFmtId="0" xfId="36" applyBorder="1" applyAlignment="1" applyProtection="1" quotePrefix="0" pivotButton="0">
      <alignment horizontal="center" vertical="center" wrapText="1"/>
      <protection hidden="0" locked="1"/>
    </xf>
    <xf fontId="0" fillId="0" borderId="14" numFmtId="49" xfId="36" applyNumberFormat="1" applyBorder="1" applyAlignment="1" applyProtection="1" quotePrefix="0" pivotButton="0">
      <alignment horizontal="center" vertical="center" wrapText="1"/>
      <protection hidden="0" locked="1"/>
    </xf>
    <xf fontId="0" fillId="0" borderId="14" numFmtId="0" xfId="36" applyBorder="1" applyAlignment="1" applyProtection="1" quotePrefix="0" pivotButton="0">
      <alignment horizontal="center" vertical="center" wrapText="1"/>
      <protection hidden="0" locked="1"/>
    </xf>
    <xf fontId="0" fillId="0" borderId="10" numFmtId="49" xfId="36" applyNumberFormat="1"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left" vertical="center" wrapText="1"/>
      <protection hidden="0" locked="1"/>
    </xf>
    <xf fontId="33" fillId="0" borderId="0" numFmtId="0" xfId="0" applyFont="1" applyAlignment="1" applyProtection="1" quotePrefix="0" pivotButton="0">
      <alignment horizontal="center" wrapText="1"/>
      <protection hidden="0" locked="1"/>
    </xf>
    <xf fontId="0" fillId="0" borderId="0" numFmtId="0" xfId="0" applyAlignment="1" applyProtection="1" quotePrefix="0" pivotButton="0">
      <alignment vertical="center"/>
      <protection hidden="0" locked="1"/>
    </xf>
    <xf fontId="26" fillId="0" borderId="10" numFmtId="49" xfId="0" applyNumberFormat="1" applyFont="1" applyBorder="1" applyAlignment="1" applyProtection="1" quotePrefix="0" pivotButton="0">
      <alignment horizontal="center"/>
      <protection hidden="0" locked="1"/>
    </xf>
    <xf fontId="26" fillId="0" borderId="0" numFmtId="0" xfId="0" applyFont="1" applyAlignment="1" applyProtection="1" quotePrefix="0" pivotButton="0">
      <alignment horizontal="left" vertical="center" wrapText="1"/>
      <protection hidden="0" locked="1"/>
    </xf>
    <xf fontId="34" fillId="0" borderId="0" numFmtId="0" xfId="0" applyFont="1" applyProtection="1" quotePrefix="0" pivotButton="0">
      <protection hidden="0" locked="1"/>
    </xf>
    <xf fontId="35" fillId="0" borderId="0" numFmtId="0" xfId="0" applyFont="1" applyProtection="1" quotePrefix="0" pivotButton="0">
      <protection hidden="0" locked="1"/>
    </xf>
    <xf fontId="36" fillId="0" borderId="0" numFmtId="0" xfId="0" applyFont="1" applyProtection="1" quotePrefix="0" pivotButton="0">
      <protection hidden="0" locked="1"/>
    </xf>
    <xf fontId="37" fillId="0" borderId="0" numFmtId="0" xfId="0" applyFont="1" applyAlignment="1" applyProtection="1" quotePrefix="0" pivotButton="0">
      <alignment horizontal="left" vertical="center"/>
      <protection hidden="0" locked="1"/>
    </xf>
    <xf fontId="27" fillId="0" borderId="0" numFmtId="0" xfId="36" applyFont="1" applyAlignment="1" applyProtection="1" quotePrefix="0" pivotButton="0">
      <alignment horizontal="center" vertical="center"/>
      <protection hidden="0" locked="1"/>
    </xf>
    <xf fontId="35" fillId="0" borderId="0" numFmtId="0" xfId="0" applyFont="1" applyAlignment="1" applyProtection="1" quotePrefix="0" pivotButton="0">
      <alignment horizontal="center" vertical="center"/>
      <protection hidden="0" locked="1"/>
    </xf>
    <xf fontId="25" fillId="0" borderId="19" numFmtId="0" xfId="0" applyFont="1" applyBorder="1" applyAlignment="1" applyProtection="1" quotePrefix="0" pivotButton="0">
      <alignment horizontal="center" vertical="center"/>
      <protection hidden="0" locked="1"/>
    </xf>
    <xf fontId="26" fillId="0" borderId="16" numFmtId="0" xfId="0" applyFont="1" applyBorder="1" applyAlignment="1" applyProtection="1" quotePrefix="0" pivotButton="0">
      <alignment horizontal="center" vertical="center" wrapText="1"/>
      <protection hidden="0" locked="1"/>
    </xf>
    <xf fontId="26" fillId="0" borderId="17" numFmtId="0" xfId="0" applyFont="1" applyBorder="1" applyAlignment="1" applyProtection="1" quotePrefix="0" pivotButton="0">
      <alignment horizontal="center" vertical="center" wrapText="1"/>
      <protection hidden="0" locked="1"/>
    </xf>
    <xf fontId="0" fillId="0" borderId="21" numFmtId="0" xfId="0" applyBorder="1" applyAlignment="1" applyProtection="1" quotePrefix="0" pivotButton="0">
      <alignment horizontal="center" vertical="center" wrapText="1"/>
      <protection hidden="0" locked="1"/>
    </xf>
    <xf fontId="26" fillId="0" borderId="18" numFmtId="0" xfId="0" applyFont="1" applyBorder="1" applyAlignment="1" applyProtection="1" quotePrefix="0" pivotButton="0">
      <alignment horizontal="center" vertical="center" wrapText="1"/>
      <protection hidden="0" locked="1"/>
    </xf>
    <xf fontId="26" fillId="0" borderId="20" numFmtId="0" xfId="0" applyFont="1" applyBorder="1" applyAlignment="1" applyProtection="1" quotePrefix="0" pivotButton="0">
      <alignment horizontal="center" vertical="center" wrapText="1"/>
      <protection hidden="0" locked="1"/>
    </xf>
    <xf fontId="0" fillId="0" borderId="14" numFmtId="0" xfId="0" applyBorder="1" applyAlignment="1" applyProtection="1" quotePrefix="0" pivotButton="0">
      <alignment horizontal="center" vertical="center" wrapText="1"/>
      <protection hidden="0" locked="1"/>
    </xf>
    <xf fontId="0" fillId="0" borderId="0" numFmtId="0" xfId="0" applyAlignment="1" applyProtection="1" quotePrefix="0" pivotButton="0">
      <alignment horizontal="center"/>
      <protection hidden="0" locked="1"/>
    </xf>
    <xf fontId="34" fillId="0" borderId="10" numFmtId="0" xfId="0" applyFont="1" applyBorder="1" applyProtection="1" quotePrefix="0" pivotButton="0">
      <protection hidden="0" locked="1"/>
    </xf>
    <xf fontId="23" fillId="0" borderId="10" numFmtId="160" xfId="0" applyNumberFormat="1" applyFont="1" applyBorder="1" applyAlignment="1" applyProtection="1" quotePrefix="0" pivotButton="0">
      <alignment horizontal="center" vertical="center" wrapText="1"/>
      <protection hidden="0" locked="1"/>
    </xf>
    <xf fontId="38" fillId="0" borderId="0" numFmtId="0" xfId="0" applyFont="1" applyAlignment="1" applyProtection="1" quotePrefix="0" pivotButton="0">
      <alignment horizontal="center" vertical="center"/>
      <protection hidden="0" locked="1"/>
    </xf>
    <xf fontId="34" fillId="0" borderId="0" numFmtId="0" xfId="0" applyFont="1" applyAlignment="1" applyProtection="1" quotePrefix="0" pivotButton="0">
      <alignment wrapText="1"/>
      <protection hidden="0" locked="1"/>
    </xf>
    <xf fontId="26" fillId="0" borderId="0" numFmtId="0" xfId="0" applyFont="1" applyAlignment="1" applyProtection="1" quotePrefix="0" pivotButton="0">
      <alignment horizontal="right" vertical="center"/>
      <protection hidden="0" locked="1"/>
    </xf>
    <xf fontId="30" fillId="0" borderId="16" numFmtId="0" xfId="0" applyFont="1" applyBorder="1" applyAlignment="1" applyProtection="1" quotePrefix="0" pivotButton="0">
      <alignment horizontal="center" vertical="center" wrapText="1"/>
      <protection hidden="0" locked="1"/>
    </xf>
    <xf fontId="30" fillId="0" borderId="18" numFmtId="0" xfId="0" applyFont="1" applyBorder="1" applyAlignment="1" applyProtection="1" quotePrefix="0" pivotButton="0">
      <alignment horizontal="center" vertical="center" wrapText="1"/>
      <protection hidden="0" locked="1"/>
    </xf>
    <xf fontId="39" fillId="0" borderId="10" numFmtId="0" xfId="0" applyFont="1" applyBorder="1" applyAlignment="1" applyProtection="1" quotePrefix="0" pivotButton="0">
      <alignment horizontal="center" vertical="center"/>
      <protection hidden="0" locked="1"/>
    </xf>
    <xf fontId="23" fillId="0" borderId="0" numFmtId="0" xfId="36" applyFont="1" applyAlignment="1" applyProtection="1" quotePrefix="0" pivotButton="0">
      <alignment horizontal="left" wrapText="1"/>
      <protection hidden="0" locked="1"/>
    </xf>
    <xf fontId="31" fillId="0" borderId="0" numFmtId="0" xfId="0" applyFont="1" applyAlignment="1" applyProtection="1" quotePrefix="0" pivotButton="0">
      <alignment horizontal="center"/>
      <protection hidden="0" locked="1"/>
    </xf>
    <xf fontId="30" fillId="0" borderId="16" numFmtId="0" xfId="36" applyFont="1" applyBorder="1" applyAlignment="1" applyProtection="1" quotePrefix="0" pivotButton="0">
      <alignment horizontal="center" vertical="center" wrapText="1"/>
      <protection hidden="0" locked="1"/>
    </xf>
    <xf fontId="30" fillId="0" borderId="22" numFmtId="0" xfId="36" applyFont="1" applyBorder="1" applyAlignment="1" applyProtection="1" quotePrefix="0" pivotButton="0">
      <alignment horizontal="center" vertical="center" wrapText="1"/>
      <protection hidden="0" locked="1"/>
    </xf>
    <xf fontId="30" fillId="0" borderId="17" numFmtId="0" xfId="36" applyFont="1" applyBorder="1" applyAlignment="1" applyProtection="1" quotePrefix="0" pivotButton="0">
      <alignment horizontal="center" vertical="center" wrapText="1"/>
      <protection hidden="0" locked="1"/>
    </xf>
    <xf fontId="30" fillId="0" borderId="15" numFmtId="0" xfId="36" applyFont="1" applyBorder="1" applyAlignment="1" applyProtection="1" quotePrefix="0" pivotButton="0">
      <alignment horizontal="center" vertical="center" wrapText="1"/>
      <protection hidden="0" locked="1"/>
    </xf>
    <xf fontId="30" fillId="0" borderId="18" numFmtId="0" xfId="36" applyFont="1" applyBorder="1" applyAlignment="1" applyProtection="1" quotePrefix="0" pivotButton="0">
      <alignment horizontal="center" vertical="center" wrapText="1"/>
      <protection hidden="0" locked="1"/>
    </xf>
    <xf fontId="30" fillId="0" borderId="19" numFmtId="0" xfId="36" applyFont="1" applyBorder="1" applyAlignment="1" applyProtection="1" quotePrefix="0" pivotButton="0">
      <alignment horizontal="center" vertical="center" wrapText="1"/>
      <protection hidden="0" locked="1"/>
    </xf>
    <xf fontId="30" fillId="0" borderId="20" numFmtId="0" xfId="36" applyFont="1" applyBorder="1" applyAlignment="1" applyProtection="1" quotePrefix="0" pivotButton="0">
      <alignment horizontal="center" vertical="center" wrapText="1"/>
      <protection hidden="0" locked="1"/>
    </xf>
    <xf fontId="30" fillId="0" borderId="21" numFmtId="0" xfId="36" applyFont="1" applyBorder="1" applyAlignment="1" applyProtection="1" quotePrefix="0" pivotButton="0">
      <alignment horizontal="center" vertical="center" wrapText="1"/>
      <protection hidden="0" locked="1"/>
    </xf>
    <xf fontId="30" fillId="0" borderId="10" numFmtId="0" xfId="36" applyFont="1" applyBorder="1" applyAlignment="1" applyProtection="1" quotePrefix="0" pivotButton="0">
      <alignment horizontal="center" textRotation="90" vertical="center" wrapText="1"/>
      <protection hidden="0" locked="1"/>
    </xf>
    <xf fontId="30" fillId="0" borderId="14" numFmtId="0" xfId="36" applyFont="1" applyBorder="1" applyAlignment="1" applyProtection="1" quotePrefix="0" pivotButton="0">
      <alignment horizontal="center" vertical="center" wrapText="1"/>
      <protection hidden="0" locked="1"/>
    </xf>
    <xf fontId="30" fillId="0" borderId="10" numFmtId="0" xfId="0" applyFont="1" applyBorder="1" applyAlignment="1" applyProtection="1" quotePrefix="0" pivotButton="0">
      <alignment horizontal="center" textRotation="90" vertical="center" wrapText="1"/>
      <protection hidden="0" locked="1"/>
    </xf>
    <xf fontId="26" fillId="0" borderId="10" numFmtId="49" xfId="0" applyNumberFormat="1" applyFont="1" applyBorder="1" applyAlignment="1" applyProtection="1" quotePrefix="0" pivotButton="0">
      <alignment horizontal="center" vertical="center"/>
      <protection hidden="0" locked="1"/>
    </xf>
    <xf fontId="26" fillId="0" borderId="10" numFmtId="162" xfId="0" applyNumberFormat="1" applyFont="1" applyBorder="1" applyAlignment="1" applyProtection="1" quotePrefix="0" pivotButton="0">
      <alignment horizontal="center" vertical="center"/>
      <protection hidden="0" locked="1"/>
    </xf>
    <xf fontId="26" fillId="0" borderId="0" numFmtId="162" xfId="0" applyNumberFormat="1" applyFont="1" applyAlignment="1" applyProtection="1" quotePrefix="0" pivotButton="0">
      <alignment horizontal="center" vertical="center"/>
      <protection hidden="0" locked="1"/>
    </xf>
    <xf fontId="26" fillId="0" borderId="0" numFmtId="161" xfId="0" applyNumberFormat="1"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protection hidden="0" locked="1"/>
    </xf>
    <xf fontId="26" fillId="0" borderId="23" numFmtId="0" xfId="0" applyFont="1" applyBorder="1" applyAlignment="1" applyProtection="1" quotePrefix="0" pivotButton="0">
      <alignment horizontal="center" vertical="center" wrapText="1"/>
      <protection hidden="0" locked="1"/>
    </xf>
    <xf fontId="26" fillId="0" borderId="24" numFmtId="0" xfId="0" applyFont="1" applyBorder="1" applyAlignment="1" applyProtection="1" quotePrefix="0" pivotButton="0">
      <alignment horizontal="center" vertical="center" wrapText="1"/>
      <protection hidden="0" locked="1"/>
    </xf>
    <xf fontId="20" fillId="0" borderId="0" numFmtId="0" xfId="0" applyFont="1" applyAlignment="1" applyProtection="1" quotePrefix="0" pivotButton="0">
      <alignment horizontal="center" wrapText="1"/>
      <protection hidden="0" locked="1"/>
    </xf>
    <xf fontId="26" fillId="0" borderId="0" numFmtId="0" xfId="0" applyFont="1" applyAlignment="1" applyProtection="1" quotePrefix="0" pivotButton="0">
      <alignment horizontal="center" vertical="center" wrapText="1"/>
      <protection hidden="0" locked="1"/>
    </xf>
    <xf fontId="31" fillId="0" borderId="0" numFmtId="0" xfId="0" applyFont="1" applyAlignment="1" applyProtection="1" quotePrefix="0" pivotButton="0">
      <alignment horizontal="center" vertical="center" wrapText="1"/>
      <protection hidden="0" locked="1"/>
    </xf>
    <xf fontId="26" fillId="0" borderId="10" numFmtId="49" xfId="0" applyNumberFormat="1" applyFont="1" applyBorder="1" applyAlignment="1" applyProtection="1" quotePrefix="0" pivotButton="0">
      <alignment horizontal="center" vertical="center" wrapText="1"/>
      <protection hidden="0" locked="1"/>
    </xf>
    <xf fontId="26" fillId="0" borderId="13" numFmtId="49" xfId="0" applyNumberFormat="1" applyFont="1" applyBorder="1" applyAlignment="1" applyProtection="1" quotePrefix="0" pivotButton="0">
      <alignment horizontal="center" vertical="center" wrapText="1"/>
      <protection hidden="0" locked="1"/>
    </xf>
    <xf fontId="26" fillId="26" borderId="10" numFmtId="0" xfId="0" applyFont="1" applyFill="1" applyBorder="1" applyAlignment="1" applyProtection="1" quotePrefix="0" pivotButton="0">
      <alignment horizontal="center" vertical="center" wrapText="1"/>
      <protection hidden="0" locked="1"/>
    </xf>
    <xf fontId="26" fillId="26" borderId="13" numFmtId="0" xfId="0" applyFont="1" applyFill="1" applyBorder="1" applyAlignment="1" applyProtection="1" quotePrefix="0" pivotButton="0">
      <alignment horizontal="center" vertical="center" wrapText="1"/>
      <protection hidden="0" locked="1"/>
    </xf>
    <xf fontId="40" fillId="0" borderId="0" numFmtId="0" xfId="0" applyFont="1" applyAlignment="1" applyProtection="1" quotePrefix="0" pivotButton="0">
      <alignment wrapText="1"/>
      <protection hidden="0" locked="1"/>
    </xf>
    <xf fontId="41" fillId="0" borderId="0" numFmtId="0" xfId="0" applyFont="1" applyAlignment="1" applyProtection="1" quotePrefix="0" pivotButton="0">
      <alignment horizontal="left" vertical="center" wrapText="1"/>
      <protection hidden="0" locked="1"/>
    </xf>
    <xf fontId="9" fillId="0" borderId="0" numFmtId="0" xfId="0" applyFont="1" applyAlignment="1" applyProtection="1" quotePrefix="0" pivotButton="0">
      <alignment horizontal="left" vertical="center" wrapText="1"/>
      <protection hidden="0" locked="1"/>
    </xf>
    <xf fontId="1" fillId="0" borderId="0" numFmtId="0" xfId="0" applyFont="1" applyAlignment="1" applyProtection="1" quotePrefix="0" pivotButton="0">
      <alignment horizontal="center" vertical="center" wrapText="1"/>
      <protection hidden="0" locked="1"/>
    </xf>
    <xf fontId="30" fillId="0" borderId="0" numFmtId="0" xfId="0" applyFont="1" applyAlignment="1" applyProtection="1" quotePrefix="0" pivotButton="0">
      <alignment horizontal="center" vertical="center"/>
      <protection hidden="0" locked="1"/>
    </xf>
    <xf fontId="41" fillId="0" borderId="0" numFmtId="0" xfId="0" applyFont="1" applyAlignment="1" applyProtection="1" quotePrefix="0" pivotButton="0">
      <alignment horizontal="center" vertical="center" wrapText="1"/>
      <protection hidden="0" locked="1"/>
    </xf>
    <xf fontId="27" fillId="0" borderId="0" numFmtId="0" xfId="0" applyFont="1" applyAlignment="1" applyProtection="1" quotePrefix="0" pivotButton="0">
      <alignment horizontal="center" vertical="center" wrapText="1"/>
      <protection hidden="0" locked="1"/>
    </xf>
    <xf fontId="42" fillId="0" borderId="10" numFmtId="0" xfId="36" applyFont="1" applyBorder="1" applyAlignment="1" applyProtection="1" quotePrefix="0" pivotButton="0">
      <alignment vertical="center" wrapText="1"/>
      <protection hidden="0" locked="1"/>
    </xf>
    <xf fontId="23" fillId="0" borderId="10" numFmtId="0" xfId="36" applyFont="1" applyBorder="1" applyAlignment="1" applyProtection="1" quotePrefix="0" pivotButton="0">
      <alignment horizontal="justify" vertical="center" wrapText="1"/>
      <protection hidden="0" locked="1"/>
    </xf>
    <xf fontId="23" fillId="0" borderId="0" numFmtId="0" xfId="36" applyFont="1" applyAlignment="1" applyProtection="1" quotePrefix="0" pivotButton="0">
      <alignment horizontal="left"/>
      <protection hidden="0" locked="1"/>
    </xf>
    <xf fontId="25" fillId="0" borderId="0" numFmtId="0" xfId="0" applyFont="1" applyAlignment="1" applyProtection="1" quotePrefix="0" pivotButton="0">
      <alignment horizontal="center" vertical="center" wrapText="1"/>
      <protection hidden="0" locked="1"/>
    </xf>
    <xf fontId="25" fillId="0" borderId="0" numFmtId="0" xfId="0" applyFont="1" applyAlignment="1" applyProtection="1" quotePrefix="0" pivotButton="0">
      <alignment wrapText="1"/>
      <protection hidden="0" locked="1"/>
    </xf>
    <xf fontId="25" fillId="0" borderId="0" numFmtId="0" xfId="0" applyFont="1" applyAlignment="1" applyProtection="1" quotePrefix="0" pivotButton="0">
      <alignment horizontal="center" wrapText="1"/>
      <protection hidden="0" locked="1"/>
    </xf>
    <xf fontId="23" fillId="0" borderId="10" numFmtId="0" xfId="36" applyFont="1" applyBorder="1" applyAlignment="1" applyProtection="1" quotePrefix="0" pivotButton="0">
      <alignment horizontal="center"/>
      <protection hidden="0" locked="1"/>
    </xf>
    <xf fontId="22" fillId="0" borderId="10" numFmtId="0" xfId="0" applyFont="1" applyBorder="1" applyAlignment="1" applyProtection="1" quotePrefix="0" pivotButton="0">
      <alignment horizontal="center" vertical="center" wrapText="1"/>
      <protection hidden="0" locked="1"/>
    </xf>
  </cellXfs>
  <cellStyles count="43">
    <cellStyle name="20% - Акцент1" xfId="1" builtinId="1"/>
    <cellStyle name="20% - Акцент1 2" xfId="0" builtinId="0"/>
    <cellStyle name="20% - Акцент2" xfId="2" builtinId="1"/>
    <cellStyle name="20% - Акцент3" xfId="3" builtinId="1"/>
    <cellStyle name="20% - Акцент4" xfId="4" builtinId="1"/>
    <cellStyle name="20% - Акцент5" xfId="5" builtinId="1"/>
    <cellStyle name="20% - Акцент6" xfId="6" builtinId="1"/>
    <cellStyle name="40% - Акцент1" xfId="7" builtinId="1"/>
    <cellStyle name="40% - Акцент2" xfId="8" builtinId="1"/>
    <cellStyle name="40% - Акцент3" xfId="9" builtinId="1"/>
    <cellStyle name="40% - Акцент4" xfId="10" builtinId="1"/>
    <cellStyle name="40% - Акцент5" xfId="11" builtinId="1"/>
    <cellStyle name="40% - Акцент6" xfId="12" builtinId="1"/>
    <cellStyle name="60% - Акцент1" xfId="13" builtinId="1"/>
    <cellStyle name="60% - Акцент2" xfId="14" builtinId="1"/>
    <cellStyle name="60% - Акцент3" xfId="15" builtinId="1"/>
    <cellStyle name="60% - Акцент4" xfId="16" builtinId="1"/>
    <cellStyle name="60% - Акцент5" xfId="17" builtinId="1"/>
    <cellStyle name="60% - Акцент6" xfId="18" builtinId="1"/>
    <cellStyle name="Акцент1" xfId="19" builtinId="1"/>
    <cellStyle name="Акцент2" xfId="20" builtinId="1"/>
    <cellStyle name="Акцент3" xfId="21" builtinId="1"/>
    <cellStyle name="Акцент4" xfId="22" builtinId="1"/>
    <cellStyle name="Акцент5" xfId="23" builtinId="1"/>
    <cellStyle name="Акцент6" xfId="24" builtinId="1"/>
    <cellStyle name="Ввод " xfId="25" builtinId="1"/>
    <cellStyle name="Вывод" xfId="26" builtinId="1"/>
    <cellStyle name="Вычисление" xfId="27" builtinId="1"/>
    <cellStyle name="Заголовок 1" xfId="28" builtinId="1"/>
    <cellStyle name="Заголовок 2" xfId="29" builtinId="1"/>
    <cellStyle name="Заголовок 3" xfId="30" builtinId="1"/>
    <cellStyle name="Заголовок 4" xfId="31" builtinId="1"/>
    <cellStyle name="Итог" xfId="32" builtinId="1"/>
    <cellStyle name="Контрольная ячейка" xfId="33" builtinId="1"/>
    <cellStyle name="Название" xfId="34" builtinId="1"/>
    <cellStyle name="Нейтральный" xfId="35" builtinId="1"/>
    <cellStyle name="Обычный" xfId="36" builtinId="1"/>
    <cellStyle name="Плохой" xfId="37" builtinId="1"/>
    <cellStyle name="Пояснение" xfId="38" builtinId="1"/>
    <cellStyle name="Примечание" xfId="39" builtinId="1"/>
    <cellStyle name="Связанная ячейка" xfId="40" builtinId="1"/>
    <cellStyle name="Текст предупреждения" xfId="41" builtinId="1"/>
    <cellStyle name="Хороший" xfId="42" builtin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8" Type="http://schemas.openxmlformats.org/officeDocument/2006/relationships/styles" Target="styles.xml"/><Relationship  Id="rId27" Type="http://schemas.openxmlformats.org/officeDocument/2006/relationships/sharedStrings" Target="sharedStrings.xml"/><Relationship  Id="rId23" Type="http://schemas.openxmlformats.org/officeDocument/2006/relationships/worksheet" Target="worksheets/sheet23.xml"/><Relationship  Id="rId22" Type="http://schemas.openxmlformats.org/officeDocument/2006/relationships/worksheet" Target="worksheets/sheet22.xml"/><Relationship  Id="rId25" Type="http://schemas.openxmlformats.org/officeDocument/2006/relationships/worksheet" Target="worksheets/sheet25.xml"/><Relationship  Id="rId21" Type="http://schemas.openxmlformats.org/officeDocument/2006/relationships/worksheet" Target="worksheets/sheet21.xml"/><Relationship  Id="rId13" Type="http://schemas.openxmlformats.org/officeDocument/2006/relationships/worksheet" Target="worksheets/sheet13.xml"/><Relationship  Id="rId24" Type="http://schemas.openxmlformats.org/officeDocument/2006/relationships/worksheet" Target="worksheets/sheet24.xml"/><Relationship  Id="rId11" Type="http://schemas.openxmlformats.org/officeDocument/2006/relationships/worksheet" Target="worksheets/sheet11.xml"/><Relationship  Id="rId18" Type="http://schemas.openxmlformats.org/officeDocument/2006/relationships/worksheet" Target="worksheets/sheet18.xml"/><Relationship  Id="rId17" Type="http://schemas.openxmlformats.org/officeDocument/2006/relationships/worksheet" Target="worksheets/sheet17.xml"/><Relationship  Id="rId10" Type="http://schemas.openxmlformats.org/officeDocument/2006/relationships/worksheet" Target="worksheets/sheet10.xml"/><Relationship  Id="rId26" Type="http://schemas.openxmlformats.org/officeDocument/2006/relationships/theme" Target="theme/theme1.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19" Type="http://schemas.openxmlformats.org/officeDocument/2006/relationships/worksheet" Target="worksheets/sheet1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worksheet" Target="worksheets/sheet14.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6" Type="http://schemas.openxmlformats.org/officeDocument/2006/relationships/worksheet" Target="worksheets/sheet16.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6" zoomScale="90" workbookViewId="0">
      <selection activeCell="B15" activeCellId="0" sqref="B15:B18"/>
    </sheetView>
  </sheetViews>
  <sheetFormatPr defaultColWidth="8" defaultRowHeight="15"/>
  <cols>
    <col bestFit="0" customWidth="1" min="1" max="1" style="1" width="9.75"/>
    <col bestFit="0" customWidth="1" min="2" max="2" style="1" width="69.125"/>
    <col bestFit="0" customWidth="1" min="3" max="3" style="1" width="16.75"/>
    <col bestFit="0" customWidth="1" min="4" max="21" style="1" width="8.125"/>
    <col bestFit="0" customWidth="1" min="22" max="22" style="1" width="11.5"/>
    <col bestFit="0" customWidth="1" min="23" max="47" style="1" width="8.125"/>
    <col bestFit="0" customWidth="0" min="48" max="16384" style="1" width="9"/>
  </cols>
  <sheetData>
    <row r="1" ht="17.25">
      <c r="A1" s="1"/>
      <c r="B1" s="1"/>
      <c r="C1" s="1"/>
      <c r="D1" s="1"/>
      <c r="E1" s="1"/>
      <c r="F1" s="1"/>
      <c r="G1" s="1"/>
      <c r="H1" s="1"/>
      <c r="I1" s="1"/>
      <c r="K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 t="s">
        <v>0</v>
      </c>
    </row>
    <row r="2" ht="17.25">
      <c r="A2" s="1"/>
      <c r="B2" s="1"/>
      <c r="C2" s="1"/>
      <c r="D2" s="1"/>
      <c r="E2" s="1"/>
      <c r="F2" s="1"/>
      <c r="G2" s="1"/>
      <c r="H2" s="1"/>
      <c r="I2" s="1"/>
      <c r="J2" s="3"/>
      <c r="K2" s="3"/>
      <c r="L2" s="3"/>
      <c r="M2" s="3"/>
      <c r="N2" s="3"/>
      <c r="O2" s="3"/>
      <c r="P2" s="3"/>
      <c r="Q2" s="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4" t="s">
        <v>1</v>
      </c>
    </row>
    <row r="3" ht="17.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4" t="s">
        <v>2</v>
      </c>
    </row>
    <row r="4" ht="17.25">
      <c r="A4" s="5" t="s">
        <v>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ht="15.75" customHeight="1">
      <c r="A6" s="1"/>
      <c r="B6" s="1"/>
      <c r="C6" s="1"/>
      <c r="D6" s="1"/>
      <c r="E6" s="1"/>
      <c r="F6" s="1"/>
      <c r="G6" s="1"/>
      <c r="H6" s="1"/>
      <c r="I6" s="1"/>
      <c r="K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ht="21.75" customHeight="1">
      <c r="A7" s="7" t="s">
        <v>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ht="15.75" customHeight="1">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ht="12">
      <c r="A9" s="1"/>
      <c r="B9" s="1"/>
      <c r="C9" s="1"/>
      <c r="D9" s="1"/>
      <c r="E9" s="1"/>
      <c r="F9" s="1"/>
      <c r="G9" s="1"/>
      <c r="H9" s="1"/>
      <c r="I9" s="1"/>
      <c r="K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ht="16.5" customHeight="1">
      <c r="A10" s="7" t="s">
        <v>7</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ht="15" customHeight="1">
      <c r="A11" s="7"/>
      <c r="B11" s="7"/>
      <c r="C11" s="7"/>
      <c r="D11" s="7"/>
      <c r="E11" s="7"/>
      <c r="F11" s="7"/>
      <c r="G11" s="7"/>
      <c r="H11" s="7"/>
      <c r="I11" s="7"/>
      <c r="J11" s="7"/>
      <c r="K11" s="7"/>
      <c r="L11" s="7"/>
      <c r="M11" s="7"/>
      <c r="N11" s="7"/>
      <c r="O11" s="7"/>
      <c r="P11" s="7"/>
      <c r="Q11" s="7"/>
      <c r="R11" s="9"/>
      <c r="S11" s="9"/>
      <c r="T11" s="9"/>
      <c r="U11" s="9"/>
      <c r="V11" s="9"/>
      <c r="W11" s="9"/>
      <c r="X11" s="9"/>
      <c r="Y11" s="9"/>
      <c r="Z11" s="9"/>
      <c r="AA11" s="9"/>
      <c r="AB11" s="9"/>
      <c r="AC11" s="9"/>
      <c r="AD11" s="9"/>
      <c r="AE11" s="9"/>
      <c r="AF11" s="9"/>
      <c r="AG11" s="9"/>
      <c r="AH11" s="9"/>
      <c r="AI11" s="9"/>
      <c r="AJ11" s="7"/>
      <c r="AK11" s="7"/>
      <c r="AL11" s="7"/>
      <c r="AM11" s="7"/>
      <c r="AN11" s="7"/>
      <c r="AO11" s="7"/>
      <c r="AP11" s="7"/>
      <c r="AQ11" s="7"/>
      <c r="AR11" s="7"/>
      <c r="AS11" s="7"/>
      <c r="AT11" s="7"/>
      <c r="AU11" s="7"/>
    </row>
    <row r="12" s="1" customFormat="1" ht="15.75" customHeight="1">
      <c r="A12" s="10" t="s">
        <v>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1"/>
      <c r="AW12" s="11"/>
      <c r="AX12" s="11"/>
      <c r="AY12" s="11"/>
      <c r="AZ12" s="11"/>
      <c r="BA12" s="11"/>
      <c r="BB12" s="11"/>
      <c r="BC12" s="11"/>
      <c r="BD12" s="11"/>
      <c r="BE12" s="11"/>
      <c r="BF12" s="11"/>
      <c r="BG12" s="11"/>
      <c r="BH12" s="11"/>
    </row>
    <row r="13" s="1" customFormat="1" ht="15.75" customHeight="1">
      <c r="A13" s="12" t="s">
        <v>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3"/>
      <c r="AW13" s="13"/>
      <c r="AX13" s="13"/>
      <c r="AY13" s="13"/>
      <c r="AZ13" s="13"/>
      <c r="BA13" s="13"/>
      <c r="BB13" s="13"/>
      <c r="BC13" s="13"/>
      <c r="BD13" s="13"/>
      <c r="BE13" s="13"/>
      <c r="BF13" s="13"/>
      <c r="BG13" s="13"/>
      <c r="BH13" s="13"/>
    </row>
    <row r="14" s="1" customFormat="1"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1"/>
      <c r="AW14" s="11"/>
      <c r="AX14" s="11"/>
      <c r="AY14" s="11"/>
      <c r="AZ14" s="11"/>
      <c r="BA14" s="11"/>
      <c r="BB14" s="11"/>
      <c r="BC14" s="11"/>
      <c r="BD14" s="11"/>
      <c r="BE14" s="11"/>
      <c r="BF14" s="11"/>
      <c r="BG14" s="11"/>
      <c r="BH14" s="11"/>
    </row>
    <row r="15" s="14" customFormat="1" ht="33.75" customHeight="1">
      <c r="A15" s="15" t="s">
        <v>10</v>
      </c>
      <c r="B15" s="15" t="s">
        <v>11</v>
      </c>
      <c r="C15" s="15" t="s">
        <v>12</v>
      </c>
      <c r="D15" s="15" t="s">
        <v>13</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ht="145.5" customHeight="1">
      <c r="A16" s="15"/>
      <c r="B16" s="15"/>
      <c r="C16" s="15"/>
      <c r="D16" s="15" t="s">
        <v>14</v>
      </c>
      <c r="E16" s="15"/>
      <c r="F16" s="15"/>
      <c r="G16" s="15"/>
      <c r="H16" s="15"/>
      <c r="I16" s="15"/>
      <c r="J16" s="16" t="s">
        <v>15</v>
      </c>
      <c r="K16" s="17"/>
      <c r="L16" s="17"/>
      <c r="M16" s="17"/>
      <c r="N16" s="17"/>
      <c r="O16" s="17"/>
      <c r="P16" s="17"/>
      <c r="Q16" s="18"/>
      <c r="R16" s="15" t="s">
        <v>16</v>
      </c>
      <c r="S16" s="15"/>
      <c r="T16" s="15"/>
      <c r="U16" s="15"/>
      <c r="V16" s="15"/>
      <c r="W16" s="15"/>
      <c r="X16" s="15" t="s">
        <v>17</v>
      </c>
      <c r="Y16" s="15"/>
      <c r="Z16" s="15"/>
      <c r="AA16" s="15"/>
      <c r="AB16" s="15"/>
      <c r="AC16" s="15"/>
      <c r="AD16" s="15" t="s">
        <v>18</v>
      </c>
      <c r="AE16" s="15"/>
      <c r="AF16" s="15"/>
      <c r="AG16" s="15"/>
      <c r="AH16" s="15"/>
      <c r="AI16" s="15"/>
      <c r="AJ16" s="15" t="s">
        <v>19</v>
      </c>
      <c r="AK16" s="15"/>
      <c r="AL16" s="15"/>
      <c r="AM16" s="15"/>
      <c r="AN16" s="15"/>
      <c r="AO16" s="15"/>
      <c r="AP16" s="15" t="s">
        <v>20</v>
      </c>
      <c r="AQ16" s="15"/>
      <c r="AR16" s="15"/>
      <c r="AS16" s="15"/>
      <c r="AT16" s="15"/>
      <c r="AU16" s="15"/>
    </row>
    <row r="17" s="19" customFormat="1" ht="206.25" customHeight="1">
      <c r="A17" s="15"/>
      <c r="B17" s="15"/>
      <c r="C17" s="15"/>
      <c r="D17" s="20" t="s">
        <v>21</v>
      </c>
      <c r="E17" s="20"/>
      <c r="F17" s="20" t="s">
        <v>22</v>
      </c>
      <c r="G17" s="20"/>
      <c r="H17" s="20" t="s">
        <v>23</v>
      </c>
      <c r="I17" s="20"/>
      <c r="J17" s="20" t="s">
        <v>24</v>
      </c>
      <c r="K17" s="20"/>
      <c r="L17" s="20" t="s">
        <v>25</v>
      </c>
      <c r="M17" s="20"/>
      <c r="N17" s="20" t="s">
        <v>26</v>
      </c>
      <c r="O17" s="20"/>
      <c r="P17" s="21" t="s">
        <v>27</v>
      </c>
      <c r="Q17" s="22"/>
      <c r="R17" s="20" t="s">
        <v>28</v>
      </c>
      <c r="S17" s="20"/>
      <c r="T17" s="20" t="s">
        <v>29</v>
      </c>
      <c r="U17" s="20"/>
      <c r="V17" s="20" t="s">
        <v>30</v>
      </c>
      <c r="W17" s="20"/>
      <c r="X17" s="20" t="s">
        <v>31</v>
      </c>
      <c r="Y17" s="20"/>
      <c r="Z17" s="20" t="s">
        <v>31</v>
      </c>
      <c r="AA17" s="20"/>
      <c r="AB17" s="20" t="s">
        <v>32</v>
      </c>
      <c r="AC17" s="20"/>
      <c r="AD17" s="20" t="s">
        <v>31</v>
      </c>
      <c r="AE17" s="20"/>
      <c r="AF17" s="20" t="s">
        <v>31</v>
      </c>
      <c r="AG17" s="20"/>
      <c r="AH17" s="20" t="s">
        <v>32</v>
      </c>
      <c r="AI17" s="20"/>
      <c r="AJ17" s="20" t="s">
        <v>31</v>
      </c>
      <c r="AK17" s="20"/>
      <c r="AL17" s="20" t="s">
        <v>31</v>
      </c>
      <c r="AM17" s="20"/>
      <c r="AN17" s="20" t="s">
        <v>32</v>
      </c>
      <c r="AO17" s="20"/>
      <c r="AP17" s="20" t="s">
        <v>31</v>
      </c>
      <c r="AQ17" s="20"/>
      <c r="AR17" s="20" t="s">
        <v>31</v>
      </c>
      <c r="AS17" s="20"/>
      <c r="AT17" s="20" t="s">
        <v>32</v>
      </c>
      <c r="AU17" s="20"/>
    </row>
    <row r="18" ht="128.25" customHeight="1">
      <c r="A18" s="15"/>
      <c r="B18" s="15"/>
      <c r="C18" s="15"/>
      <c r="D18" s="23" t="s">
        <v>33</v>
      </c>
      <c r="E18" s="23" t="s">
        <v>34</v>
      </c>
      <c r="F18" s="23" t="s">
        <v>33</v>
      </c>
      <c r="G18" s="23" t="s">
        <v>34</v>
      </c>
      <c r="H18" s="23" t="s">
        <v>33</v>
      </c>
      <c r="I18" s="23" t="s">
        <v>34</v>
      </c>
      <c r="J18" s="23" t="s">
        <v>33</v>
      </c>
      <c r="K18" s="23" t="s">
        <v>34</v>
      </c>
      <c r="L18" s="23" t="s">
        <v>33</v>
      </c>
      <c r="M18" s="23" t="s">
        <v>34</v>
      </c>
      <c r="N18" s="23" t="s">
        <v>33</v>
      </c>
      <c r="O18" s="23" t="s">
        <v>34</v>
      </c>
      <c r="P18" s="23" t="s">
        <v>33</v>
      </c>
      <c r="Q18" s="23" t="s">
        <v>34</v>
      </c>
      <c r="R18" s="23" t="s">
        <v>33</v>
      </c>
      <c r="S18" s="23" t="s">
        <v>34</v>
      </c>
      <c r="T18" s="23" t="s">
        <v>33</v>
      </c>
      <c r="U18" s="23" t="s">
        <v>34</v>
      </c>
      <c r="V18" s="23" t="s">
        <v>33</v>
      </c>
      <c r="W18" s="23" t="s">
        <v>34</v>
      </c>
      <c r="X18" s="23" t="s">
        <v>33</v>
      </c>
      <c r="Y18" s="23" t="s">
        <v>34</v>
      </c>
      <c r="Z18" s="23" t="s">
        <v>33</v>
      </c>
      <c r="AA18" s="23" t="s">
        <v>34</v>
      </c>
      <c r="AB18" s="23" t="s">
        <v>33</v>
      </c>
      <c r="AC18" s="23" t="s">
        <v>34</v>
      </c>
      <c r="AD18" s="23" t="s">
        <v>33</v>
      </c>
      <c r="AE18" s="23" t="s">
        <v>34</v>
      </c>
      <c r="AF18" s="23" t="s">
        <v>33</v>
      </c>
      <c r="AG18" s="23" t="s">
        <v>34</v>
      </c>
      <c r="AH18" s="23" t="s">
        <v>33</v>
      </c>
      <c r="AI18" s="23" t="s">
        <v>34</v>
      </c>
      <c r="AJ18" s="23" t="s">
        <v>33</v>
      </c>
      <c r="AK18" s="23" t="s">
        <v>34</v>
      </c>
      <c r="AL18" s="23" t="s">
        <v>33</v>
      </c>
      <c r="AM18" s="23" t="s">
        <v>34</v>
      </c>
      <c r="AN18" s="23" t="s">
        <v>33</v>
      </c>
      <c r="AO18" s="23" t="s">
        <v>34</v>
      </c>
      <c r="AP18" s="23" t="s">
        <v>33</v>
      </c>
      <c r="AQ18" s="23" t="s">
        <v>34</v>
      </c>
      <c r="AR18" s="23" t="s">
        <v>33</v>
      </c>
      <c r="AS18" s="23" t="s">
        <v>34</v>
      </c>
      <c r="AT18" s="23" t="s">
        <v>33</v>
      </c>
      <c r="AU18" s="23" t="s">
        <v>34</v>
      </c>
    </row>
    <row r="19" s="24" customFormat="1" ht="15.75">
      <c r="A19" s="25">
        <v>1</v>
      </c>
      <c r="B19" s="26">
        <v>2</v>
      </c>
      <c r="C19" s="25">
        <v>3</v>
      </c>
      <c r="D19" s="27" t="s">
        <v>35</v>
      </c>
      <c r="E19" s="27" t="s">
        <v>36</v>
      </c>
      <c r="F19" s="27" t="s">
        <v>37</v>
      </c>
      <c r="G19" s="27" t="s">
        <v>38</v>
      </c>
      <c r="H19" s="27" t="s">
        <v>39</v>
      </c>
      <c r="I19" s="27" t="s">
        <v>40</v>
      </c>
      <c r="J19" s="27" t="s">
        <v>41</v>
      </c>
      <c r="K19" s="27" t="s">
        <v>42</v>
      </c>
      <c r="L19" s="27" t="s">
        <v>43</v>
      </c>
      <c r="M19" s="27" t="s">
        <v>44</v>
      </c>
      <c r="N19" s="27" t="s">
        <v>45</v>
      </c>
      <c r="O19" s="27" t="s">
        <v>46</v>
      </c>
      <c r="P19" s="27" t="s">
        <v>47</v>
      </c>
      <c r="Q19" s="27" t="s">
        <v>48</v>
      </c>
      <c r="R19" s="27" t="s">
        <v>49</v>
      </c>
      <c r="S19" s="27" t="s">
        <v>50</v>
      </c>
      <c r="T19" s="27" t="s">
        <v>51</v>
      </c>
      <c r="U19" s="27" t="s">
        <v>52</v>
      </c>
      <c r="V19" s="27" t="s">
        <v>53</v>
      </c>
      <c r="W19" s="27" t="s">
        <v>54</v>
      </c>
      <c r="X19" s="27" t="s">
        <v>55</v>
      </c>
      <c r="Y19" s="27" t="s">
        <v>56</v>
      </c>
      <c r="Z19" s="27" t="s">
        <v>57</v>
      </c>
      <c r="AA19" s="27" t="s">
        <v>58</v>
      </c>
      <c r="AB19" s="27" t="s">
        <v>59</v>
      </c>
      <c r="AC19" s="27" t="s">
        <v>59</v>
      </c>
      <c r="AD19" s="27" t="s">
        <v>60</v>
      </c>
      <c r="AE19" s="27" t="s">
        <v>61</v>
      </c>
      <c r="AF19" s="27" t="s">
        <v>62</v>
      </c>
      <c r="AG19" s="27" t="s">
        <v>63</v>
      </c>
      <c r="AH19" s="27" t="s">
        <v>64</v>
      </c>
      <c r="AI19" s="27" t="s">
        <v>64</v>
      </c>
      <c r="AJ19" s="27" t="s">
        <v>65</v>
      </c>
      <c r="AK19" s="27" t="s">
        <v>66</v>
      </c>
      <c r="AL19" s="27" t="s">
        <v>67</v>
      </c>
      <c r="AM19" s="27" t="s">
        <v>68</v>
      </c>
      <c r="AN19" s="27" t="s">
        <v>69</v>
      </c>
      <c r="AO19" s="27" t="s">
        <v>69</v>
      </c>
      <c r="AP19" s="27" t="s">
        <v>70</v>
      </c>
      <c r="AQ19" s="27" t="s">
        <v>71</v>
      </c>
      <c r="AR19" s="27" t="s">
        <v>72</v>
      </c>
      <c r="AS19" s="27" t="s">
        <v>73</v>
      </c>
      <c r="AT19" s="27" t="s">
        <v>74</v>
      </c>
      <c r="AU19" s="27" t="s">
        <v>74</v>
      </c>
    </row>
    <row r="20" s="28" customFormat="1" ht="15.75">
      <c r="A20" s="29"/>
      <c r="B20" s="30" t="s">
        <v>75</v>
      </c>
      <c r="C20" s="31" t="s">
        <v>76</v>
      </c>
      <c r="D20" s="31" t="s">
        <v>76</v>
      </c>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31" t="s">
        <v>76</v>
      </c>
      <c r="T20" s="31" t="s">
        <v>76</v>
      </c>
      <c r="U20" s="31" t="s">
        <v>76</v>
      </c>
      <c r="V20" s="31" t="s">
        <v>76</v>
      </c>
      <c r="W20" s="31" t="s">
        <v>76</v>
      </c>
      <c r="X20" s="31" t="s">
        <v>76</v>
      </c>
      <c r="Y20" s="31" t="s">
        <v>76</v>
      </c>
      <c r="Z20" s="31" t="s">
        <v>76</v>
      </c>
      <c r="AA20" s="31" t="s">
        <v>76</v>
      </c>
      <c r="AB20" s="31" t="s">
        <v>76</v>
      </c>
      <c r="AC20" s="31" t="s">
        <v>76</v>
      </c>
      <c r="AD20" s="31" t="s">
        <v>76</v>
      </c>
      <c r="AE20" s="31" t="s">
        <v>76</v>
      </c>
      <c r="AF20" s="31" t="s">
        <v>76</v>
      </c>
      <c r="AG20" s="31" t="s">
        <v>76</v>
      </c>
      <c r="AH20" s="31" t="s">
        <v>76</v>
      </c>
      <c r="AI20" s="31" t="s">
        <v>76</v>
      </c>
      <c r="AJ20" s="31" t="s">
        <v>76</v>
      </c>
      <c r="AK20" s="31" t="s">
        <v>76</v>
      </c>
      <c r="AL20" s="31" t="s">
        <v>76</v>
      </c>
      <c r="AM20" s="31" t="s">
        <v>76</v>
      </c>
      <c r="AN20" s="31" t="s">
        <v>76</v>
      </c>
      <c r="AO20" s="31" t="s">
        <v>76</v>
      </c>
      <c r="AP20" s="31" t="s">
        <v>76</v>
      </c>
      <c r="AQ20" s="31" t="s">
        <v>76</v>
      </c>
      <c r="AR20" s="31" t="s">
        <v>76</v>
      </c>
      <c r="AS20" s="31" t="s">
        <v>76</v>
      </c>
      <c r="AT20" s="31" t="s">
        <v>76</v>
      </c>
      <c r="AU20" s="31" t="s">
        <v>76</v>
      </c>
    </row>
    <row r="21" s="32" customFormat="1" ht="30">
      <c r="A21" s="33" t="s">
        <v>77</v>
      </c>
      <c r="B21" s="34" t="s">
        <v>78</v>
      </c>
      <c r="C21" s="35" t="s">
        <v>76</v>
      </c>
      <c r="D21" s="35" t="s">
        <v>76</v>
      </c>
      <c r="E21" s="35" t="s">
        <v>76</v>
      </c>
      <c r="F21" s="35" t="s">
        <v>76</v>
      </c>
      <c r="G21" s="35" t="s">
        <v>76</v>
      </c>
      <c r="H21" s="35" t="s">
        <v>76</v>
      </c>
      <c r="I21" s="35" t="s">
        <v>76</v>
      </c>
      <c r="J21" s="35" t="s">
        <v>76</v>
      </c>
      <c r="K21" s="35" t="s">
        <v>76</v>
      </c>
      <c r="L21" s="31" t="s">
        <v>76</v>
      </c>
      <c r="M21" s="31" t="s">
        <v>76</v>
      </c>
      <c r="N21" s="31" t="s">
        <v>76</v>
      </c>
      <c r="O21" s="31" t="s">
        <v>76</v>
      </c>
      <c r="P21" s="31" t="s">
        <v>76</v>
      </c>
      <c r="Q21" s="35" t="s">
        <v>76</v>
      </c>
      <c r="R21" s="35" t="s">
        <v>76</v>
      </c>
      <c r="S21" s="35" t="s">
        <v>76</v>
      </c>
      <c r="T21" s="35" t="s">
        <v>76</v>
      </c>
      <c r="U21" s="35" t="s">
        <v>76</v>
      </c>
      <c r="V21" s="35" t="s">
        <v>76</v>
      </c>
      <c r="W21" s="35" t="s">
        <v>76</v>
      </c>
      <c r="X21" s="35" t="s">
        <v>76</v>
      </c>
      <c r="Y21" s="35" t="s">
        <v>76</v>
      </c>
      <c r="Z21" s="35" t="s">
        <v>76</v>
      </c>
      <c r="AA21" s="35" t="s">
        <v>76</v>
      </c>
      <c r="AB21" s="35" t="s">
        <v>76</v>
      </c>
      <c r="AC21" s="35" t="s">
        <v>76</v>
      </c>
      <c r="AD21" s="35" t="s">
        <v>76</v>
      </c>
      <c r="AE21" s="35" t="s">
        <v>76</v>
      </c>
      <c r="AF21" s="35" t="s">
        <v>76</v>
      </c>
      <c r="AG21" s="35" t="s">
        <v>76</v>
      </c>
      <c r="AH21" s="35" t="s">
        <v>76</v>
      </c>
      <c r="AI21" s="35" t="s">
        <v>76</v>
      </c>
      <c r="AJ21" s="35" t="s">
        <v>76</v>
      </c>
      <c r="AK21" s="35" t="s">
        <v>76</v>
      </c>
      <c r="AL21" s="35" t="s">
        <v>76</v>
      </c>
      <c r="AM21" s="35" t="s">
        <v>76</v>
      </c>
      <c r="AN21" s="35" t="s">
        <v>76</v>
      </c>
      <c r="AO21" s="35" t="s">
        <v>76</v>
      </c>
      <c r="AP21" s="35" t="s">
        <v>76</v>
      </c>
      <c r="AQ21" s="35" t="s">
        <v>76</v>
      </c>
      <c r="AR21" s="35" t="s">
        <v>76</v>
      </c>
      <c r="AS21" s="35" t="s">
        <v>76</v>
      </c>
      <c r="AT21" s="35" t="s">
        <v>76</v>
      </c>
      <c r="AU21" s="35" t="s">
        <v>76</v>
      </c>
    </row>
    <row r="22" s="32" customFormat="1" ht="30">
      <c r="A22" s="33" t="s">
        <v>79</v>
      </c>
      <c r="B22" s="34" t="s">
        <v>80</v>
      </c>
      <c r="C22" s="35" t="s">
        <v>76</v>
      </c>
      <c r="D22" s="35" t="s">
        <v>76</v>
      </c>
      <c r="E22" s="35" t="s">
        <v>76</v>
      </c>
      <c r="F22" s="35" t="s">
        <v>76</v>
      </c>
      <c r="G22" s="35" t="s">
        <v>76</v>
      </c>
      <c r="H22" s="35" t="s">
        <v>76</v>
      </c>
      <c r="I22" s="35" t="s">
        <v>76</v>
      </c>
      <c r="J22" s="35" t="s">
        <v>76</v>
      </c>
      <c r="K22" s="35" t="s">
        <v>76</v>
      </c>
      <c r="L22" s="31" t="s">
        <v>76</v>
      </c>
      <c r="M22" s="31" t="s">
        <v>76</v>
      </c>
      <c r="N22" s="31" t="s">
        <v>76</v>
      </c>
      <c r="O22" s="31" t="s">
        <v>76</v>
      </c>
      <c r="P22" s="31" t="s">
        <v>76</v>
      </c>
      <c r="Q22" s="35" t="s">
        <v>76</v>
      </c>
      <c r="R22" s="35" t="s">
        <v>76</v>
      </c>
      <c r="S22" s="35" t="s">
        <v>76</v>
      </c>
      <c r="T22" s="35" t="s">
        <v>76</v>
      </c>
      <c r="U22" s="35" t="s">
        <v>76</v>
      </c>
      <c r="V22" s="35" t="s">
        <v>76</v>
      </c>
      <c r="W22" s="35" t="s">
        <v>76</v>
      </c>
      <c r="X22" s="35" t="s">
        <v>76</v>
      </c>
      <c r="Y22" s="35" t="s">
        <v>76</v>
      </c>
      <c r="Z22" s="35" t="s">
        <v>76</v>
      </c>
      <c r="AA22" s="35" t="s">
        <v>76</v>
      </c>
      <c r="AB22" s="35" t="s">
        <v>76</v>
      </c>
      <c r="AC22" s="35" t="s">
        <v>76</v>
      </c>
      <c r="AD22" s="35" t="s">
        <v>76</v>
      </c>
      <c r="AE22" s="35" t="s">
        <v>76</v>
      </c>
      <c r="AF22" s="35" t="s">
        <v>76</v>
      </c>
      <c r="AG22" s="35" t="s">
        <v>76</v>
      </c>
      <c r="AH22" s="35" t="s">
        <v>76</v>
      </c>
      <c r="AI22" s="35" t="s">
        <v>76</v>
      </c>
      <c r="AJ22" s="35" t="s">
        <v>76</v>
      </c>
      <c r="AK22" s="35" t="s">
        <v>76</v>
      </c>
      <c r="AL22" s="35" t="s">
        <v>76</v>
      </c>
      <c r="AM22" s="35" t="s">
        <v>76</v>
      </c>
      <c r="AN22" s="35" t="s">
        <v>76</v>
      </c>
      <c r="AO22" s="35" t="s">
        <v>76</v>
      </c>
      <c r="AP22" s="35" t="s">
        <v>76</v>
      </c>
      <c r="AQ22" s="35" t="s">
        <v>76</v>
      </c>
      <c r="AR22" s="35" t="s">
        <v>76</v>
      </c>
      <c r="AS22" s="35" t="s">
        <v>76</v>
      </c>
      <c r="AT22" s="35" t="s">
        <v>76</v>
      </c>
      <c r="AU22" s="35" t="s">
        <v>76</v>
      </c>
    </row>
    <row r="23" s="32" customFormat="1" ht="15.75">
      <c r="A23" s="33" t="s">
        <v>81</v>
      </c>
      <c r="B23" s="34" t="s">
        <v>82</v>
      </c>
      <c r="C23" s="35" t="s">
        <v>76</v>
      </c>
      <c r="D23" s="35" t="s">
        <v>76</v>
      </c>
      <c r="E23" s="35" t="s">
        <v>76</v>
      </c>
      <c r="F23" s="35" t="s">
        <v>76</v>
      </c>
      <c r="G23" s="35" t="s">
        <v>76</v>
      </c>
      <c r="H23" s="35" t="s">
        <v>76</v>
      </c>
      <c r="I23" s="35" t="s">
        <v>76</v>
      </c>
      <c r="J23" s="35" t="s">
        <v>76</v>
      </c>
      <c r="K23" s="35" t="s">
        <v>76</v>
      </c>
      <c r="L23" s="31" t="s">
        <v>76</v>
      </c>
      <c r="M23" s="31" t="s">
        <v>76</v>
      </c>
      <c r="N23" s="31" t="s">
        <v>76</v>
      </c>
      <c r="O23" s="31" t="s">
        <v>76</v>
      </c>
      <c r="P23" s="31" t="s">
        <v>76</v>
      </c>
      <c r="Q23" s="35" t="s">
        <v>76</v>
      </c>
      <c r="R23" s="35" t="s">
        <v>76</v>
      </c>
      <c r="S23" s="35" t="s">
        <v>76</v>
      </c>
      <c r="T23" s="35" t="s">
        <v>76</v>
      </c>
      <c r="U23" s="35" t="s">
        <v>76</v>
      </c>
      <c r="V23" s="35" t="s">
        <v>76</v>
      </c>
      <c r="W23" s="35" t="s">
        <v>76</v>
      </c>
      <c r="X23" s="35" t="s">
        <v>76</v>
      </c>
      <c r="Y23" s="35" t="s">
        <v>76</v>
      </c>
      <c r="Z23" s="35" t="s">
        <v>76</v>
      </c>
      <c r="AA23" s="35" t="s">
        <v>76</v>
      </c>
      <c r="AB23" s="35" t="s">
        <v>76</v>
      </c>
      <c r="AC23" s="35" t="s">
        <v>76</v>
      </c>
      <c r="AD23" s="35" t="s">
        <v>76</v>
      </c>
      <c r="AE23" s="35" t="s">
        <v>76</v>
      </c>
      <c r="AF23" s="35" t="s">
        <v>76</v>
      </c>
      <c r="AG23" s="35" t="s">
        <v>76</v>
      </c>
      <c r="AH23" s="35" t="s">
        <v>76</v>
      </c>
      <c r="AI23" s="35" t="s">
        <v>76</v>
      </c>
      <c r="AJ23" s="35" t="s">
        <v>76</v>
      </c>
      <c r="AK23" s="35" t="s">
        <v>76</v>
      </c>
      <c r="AL23" s="35" t="s">
        <v>76</v>
      </c>
      <c r="AM23" s="35" t="s">
        <v>76</v>
      </c>
      <c r="AN23" s="35" t="s">
        <v>76</v>
      </c>
      <c r="AO23" s="35" t="s">
        <v>76</v>
      </c>
      <c r="AP23" s="35" t="s">
        <v>76</v>
      </c>
      <c r="AQ23" s="35" t="s">
        <v>76</v>
      </c>
      <c r="AR23" s="35" t="s">
        <v>76</v>
      </c>
      <c r="AS23" s="35" t="s">
        <v>76</v>
      </c>
      <c r="AT23" s="35" t="s">
        <v>76</v>
      </c>
      <c r="AU23" s="35" t="s">
        <v>76</v>
      </c>
    </row>
    <row r="24" s="24" customFormat="1" ht="30">
      <c r="A24" s="36" t="s">
        <v>83</v>
      </c>
      <c r="B24" s="37" t="s">
        <v>84</v>
      </c>
      <c r="C24" s="9" t="s">
        <v>85</v>
      </c>
      <c r="D24" s="31" t="s">
        <v>76</v>
      </c>
      <c r="E24" s="31" t="s">
        <v>76</v>
      </c>
      <c r="F24" s="31" t="s">
        <v>76</v>
      </c>
      <c r="G24" s="31" t="s">
        <v>76</v>
      </c>
      <c r="H24" s="31" t="s">
        <v>76</v>
      </c>
      <c r="I24" s="31" t="s">
        <v>76</v>
      </c>
      <c r="J24" s="31" t="s">
        <v>76</v>
      </c>
      <c r="K24" s="31" t="s">
        <v>76</v>
      </c>
      <c r="L24" s="38">
        <v>2.2999999999999998</v>
      </c>
      <c r="M24" s="31" t="s">
        <v>76</v>
      </c>
      <c r="N24" s="31" t="s">
        <v>76</v>
      </c>
      <c r="O24" s="31" t="s">
        <v>76</v>
      </c>
      <c r="P24" s="39">
        <v>1</v>
      </c>
      <c r="Q24" s="31" t="s">
        <v>76</v>
      </c>
      <c r="R24" s="31" t="s">
        <v>76</v>
      </c>
      <c r="S24" s="31" t="s">
        <v>76</v>
      </c>
      <c r="T24" s="31" t="s">
        <v>76</v>
      </c>
      <c r="U24" s="31" t="s">
        <v>76</v>
      </c>
      <c r="V24" s="31" t="s">
        <v>76</v>
      </c>
      <c r="W24" s="31" t="s">
        <v>76</v>
      </c>
      <c r="X24" s="31" t="s">
        <v>76</v>
      </c>
      <c r="Y24" s="31" t="s">
        <v>76</v>
      </c>
      <c r="Z24" s="31" t="s">
        <v>76</v>
      </c>
      <c r="AA24" s="31" t="s">
        <v>76</v>
      </c>
      <c r="AB24" s="31" t="s">
        <v>76</v>
      </c>
      <c r="AC24" s="31" t="s">
        <v>76</v>
      </c>
      <c r="AD24" s="31" t="s">
        <v>76</v>
      </c>
      <c r="AE24" s="31" t="s">
        <v>76</v>
      </c>
      <c r="AF24" s="31" t="s">
        <v>76</v>
      </c>
      <c r="AG24" s="31" t="s">
        <v>76</v>
      </c>
      <c r="AH24" s="31" t="s">
        <v>76</v>
      </c>
      <c r="AI24" s="31" t="s">
        <v>76</v>
      </c>
      <c r="AJ24" s="31" t="s">
        <v>76</v>
      </c>
      <c r="AK24" s="31" t="s">
        <v>76</v>
      </c>
      <c r="AL24" s="31" t="s">
        <v>76</v>
      </c>
      <c r="AM24" s="31" t="s">
        <v>76</v>
      </c>
      <c r="AN24" s="31" t="s">
        <v>76</v>
      </c>
      <c r="AO24" s="31" t="s">
        <v>76</v>
      </c>
      <c r="AP24" s="31" t="s">
        <v>76</v>
      </c>
      <c r="AQ24" s="31" t="s">
        <v>76</v>
      </c>
      <c r="AR24" s="31" t="s">
        <v>76</v>
      </c>
      <c r="AS24" s="31" t="s">
        <v>76</v>
      </c>
      <c r="AT24" s="31" t="s">
        <v>76</v>
      </c>
      <c r="AU24" s="31" t="s">
        <v>76</v>
      </c>
    </row>
    <row r="25" ht="30">
      <c r="A25" s="36" t="s">
        <v>86</v>
      </c>
      <c r="B25" s="37" t="s">
        <v>87</v>
      </c>
      <c r="C25" s="9" t="s">
        <v>88</v>
      </c>
      <c r="D25" s="31" t="s">
        <v>76</v>
      </c>
      <c r="E25" s="31" t="s">
        <v>76</v>
      </c>
      <c r="F25" s="31" t="s">
        <v>76</v>
      </c>
      <c r="G25" s="31" t="s">
        <v>76</v>
      </c>
      <c r="H25" s="31" t="s">
        <v>76</v>
      </c>
      <c r="I25" s="31" t="s">
        <v>76</v>
      </c>
      <c r="J25" s="31" t="s">
        <v>76</v>
      </c>
      <c r="K25" s="31" t="s">
        <v>76</v>
      </c>
      <c r="L25" s="1">
        <v>0.76000000000000001</v>
      </c>
      <c r="M25" s="31" t="s">
        <v>76</v>
      </c>
      <c r="N25" s="31" t="s">
        <v>76</v>
      </c>
      <c r="O25" s="31" t="s">
        <v>76</v>
      </c>
      <c r="P25" s="39">
        <v>1</v>
      </c>
      <c r="Q25" s="31" t="s">
        <v>76</v>
      </c>
      <c r="R25" s="31" t="s">
        <v>76</v>
      </c>
      <c r="S25" s="31" t="s">
        <v>76</v>
      </c>
      <c r="T25" s="31" t="s">
        <v>76</v>
      </c>
      <c r="U25" s="31" t="s">
        <v>76</v>
      </c>
      <c r="V25" s="31"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31" t="s">
        <v>76</v>
      </c>
      <c r="AL25" s="31" t="s">
        <v>76</v>
      </c>
      <c r="AM25" s="31" t="s">
        <v>76</v>
      </c>
      <c r="AN25" s="31" t="s">
        <v>76</v>
      </c>
      <c r="AO25" s="31" t="s">
        <v>76</v>
      </c>
      <c r="AP25" s="31" t="s">
        <v>76</v>
      </c>
      <c r="AQ25" s="31" t="s">
        <v>76</v>
      </c>
      <c r="AR25" s="31" t="s">
        <v>76</v>
      </c>
      <c r="AS25" s="31" t="s">
        <v>76</v>
      </c>
      <c r="AT25" s="31" t="s">
        <v>76</v>
      </c>
      <c r="AU25" s="31" t="s">
        <v>76</v>
      </c>
    </row>
    <row r="26" ht="30">
      <c r="A26" s="36" t="s">
        <v>89</v>
      </c>
      <c r="B26" s="37" t="s">
        <v>90</v>
      </c>
      <c r="C26" s="9" t="s">
        <v>91</v>
      </c>
      <c r="D26" s="31" t="s">
        <v>76</v>
      </c>
      <c r="E26" s="31" t="s">
        <v>76</v>
      </c>
      <c r="F26" s="31" t="s">
        <v>76</v>
      </c>
      <c r="G26" s="31" t="s">
        <v>76</v>
      </c>
      <c r="H26" s="31" t="s">
        <v>76</v>
      </c>
      <c r="I26" s="31" t="s">
        <v>76</v>
      </c>
      <c r="J26" s="31" t="s">
        <v>76</v>
      </c>
      <c r="K26" s="31" t="s">
        <v>76</v>
      </c>
      <c r="L26" s="1">
        <v>0.47999999999999998</v>
      </c>
      <c r="M26" s="31" t="s">
        <v>76</v>
      </c>
      <c r="N26" s="31" t="s">
        <v>76</v>
      </c>
      <c r="O26" s="31" t="s">
        <v>76</v>
      </c>
      <c r="P26" s="39">
        <v>1</v>
      </c>
      <c r="Q26" s="31" t="s">
        <v>76</v>
      </c>
      <c r="R26" s="31" t="s">
        <v>76</v>
      </c>
      <c r="S26" s="31" t="s">
        <v>76</v>
      </c>
      <c r="T26" s="31" t="s">
        <v>76</v>
      </c>
      <c r="U26" s="31" t="s">
        <v>76</v>
      </c>
      <c r="V26" s="31" t="s">
        <v>76</v>
      </c>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31" t="s">
        <v>76</v>
      </c>
      <c r="AL26" s="31" t="s">
        <v>76</v>
      </c>
      <c r="AM26" s="31" t="s">
        <v>76</v>
      </c>
      <c r="AN26" s="31" t="s">
        <v>76</v>
      </c>
      <c r="AO26" s="31" t="s">
        <v>76</v>
      </c>
      <c r="AP26" s="31" t="s">
        <v>76</v>
      </c>
      <c r="AQ26" s="31" t="s">
        <v>76</v>
      </c>
      <c r="AR26" s="31" t="s">
        <v>76</v>
      </c>
      <c r="AS26" s="31" t="s">
        <v>76</v>
      </c>
      <c r="AT26" s="31" t="s">
        <v>76</v>
      </c>
      <c r="AU26" s="31" t="s">
        <v>76</v>
      </c>
    </row>
    <row r="27" ht="30">
      <c r="A27" s="36" t="s">
        <v>92</v>
      </c>
      <c r="B27" s="37" t="s">
        <v>93</v>
      </c>
      <c r="C27" s="9" t="s">
        <v>94</v>
      </c>
      <c r="D27" s="31" t="s">
        <v>76</v>
      </c>
      <c r="E27" s="31" t="s">
        <v>76</v>
      </c>
      <c r="F27" s="31" t="s">
        <v>76</v>
      </c>
      <c r="G27" s="31" t="s">
        <v>76</v>
      </c>
      <c r="H27" s="31" t="s">
        <v>76</v>
      </c>
      <c r="I27" s="31" t="s">
        <v>76</v>
      </c>
      <c r="J27" s="31" t="s">
        <v>76</v>
      </c>
      <c r="K27" s="31" t="s">
        <v>76</v>
      </c>
      <c r="L27" s="1">
        <v>0.95999999999999996</v>
      </c>
      <c r="M27" s="31" t="s">
        <v>76</v>
      </c>
      <c r="N27" s="31" t="s">
        <v>76</v>
      </c>
      <c r="O27" s="31" t="s">
        <v>76</v>
      </c>
      <c r="P27" s="39">
        <v>1</v>
      </c>
      <c r="Q27" s="31" t="s">
        <v>76</v>
      </c>
      <c r="R27" s="31" t="s">
        <v>76</v>
      </c>
      <c r="S27" s="31" t="s">
        <v>76</v>
      </c>
      <c r="T27" s="31" t="s">
        <v>76</v>
      </c>
      <c r="U27" s="31" t="s">
        <v>76</v>
      </c>
      <c r="V27" s="31" t="s">
        <v>76</v>
      </c>
      <c r="W27" s="31" t="s">
        <v>76</v>
      </c>
      <c r="X27" s="31" t="s">
        <v>76</v>
      </c>
      <c r="Y27" s="31" t="s">
        <v>76</v>
      </c>
      <c r="Z27" s="31" t="s">
        <v>76</v>
      </c>
      <c r="AA27" s="31" t="s">
        <v>76</v>
      </c>
      <c r="AB27" s="31" t="s">
        <v>76</v>
      </c>
      <c r="AC27" s="31" t="s">
        <v>76</v>
      </c>
      <c r="AD27" s="31" t="s">
        <v>76</v>
      </c>
      <c r="AE27" s="31" t="s">
        <v>76</v>
      </c>
      <c r="AF27" s="31" t="s">
        <v>76</v>
      </c>
      <c r="AG27" s="31" t="s">
        <v>76</v>
      </c>
      <c r="AH27" s="31" t="s">
        <v>76</v>
      </c>
      <c r="AI27" s="31" t="s">
        <v>76</v>
      </c>
      <c r="AJ27" s="31" t="s">
        <v>76</v>
      </c>
      <c r="AK27" s="31" t="s">
        <v>76</v>
      </c>
      <c r="AL27" s="31" t="s">
        <v>76</v>
      </c>
      <c r="AM27" s="31" t="s">
        <v>76</v>
      </c>
      <c r="AN27" s="31" t="s">
        <v>76</v>
      </c>
      <c r="AO27" s="31" t="s">
        <v>76</v>
      </c>
      <c r="AP27" s="31" t="s">
        <v>76</v>
      </c>
      <c r="AQ27" s="31" t="s">
        <v>76</v>
      </c>
      <c r="AR27" s="31" t="s">
        <v>76</v>
      </c>
      <c r="AS27" s="31" t="s">
        <v>76</v>
      </c>
      <c r="AT27" s="31" t="s">
        <v>76</v>
      </c>
      <c r="AU27" s="31" t="s">
        <v>76</v>
      </c>
    </row>
    <row r="28" ht="30">
      <c r="A28" s="36" t="s">
        <v>95</v>
      </c>
      <c r="B28" s="37" t="s">
        <v>96</v>
      </c>
      <c r="C28" s="9" t="s">
        <v>97</v>
      </c>
      <c r="D28" s="31" t="s">
        <v>76</v>
      </c>
      <c r="E28" s="31" t="s">
        <v>76</v>
      </c>
      <c r="F28" s="31" t="s">
        <v>76</v>
      </c>
      <c r="G28" s="31" t="s">
        <v>76</v>
      </c>
      <c r="H28" s="31" t="s">
        <v>76</v>
      </c>
      <c r="I28" s="31" t="s">
        <v>76</v>
      </c>
      <c r="J28" s="31" t="s">
        <v>76</v>
      </c>
      <c r="K28" s="31" t="s">
        <v>76</v>
      </c>
      <c r="L28" s="1">
        <v>1.8999999999999999</v>
      </c>
      <c r="M28" s="31" t="s">
        <v>76</v>
      </c>
      <c r="N28" s="31" t="s">
        <v>76</v>
      </c>
      <c r="O28" s="31" t="s">
        <v>76</v>
      </c>
      <c r="P28" s="39">
        <v>1</v>
      </c>
      <c r="Q28" s="31" t="s">
        <v>76</v>
      </c>
      <c r="R28" s="31" t="s">
        <v>76</v>
      </c>
      <c r="S28" s="31" t="s">
        <v>76</v>
      </c>
      <c r="T28" s="31" t="s">
        <v>76</v>
      </c>
      <c r="U28" s="31" t="s">
        <v>76</v>
      </c>
      <c r="V28" s="31" t="s">
        <v>76</v>
      </c>
      <c r="W28" s="31" t="s">
        <v>76</v>
      </c>
      <c r="X28" s="31" t="s">
        <v>76</v>
      </c>
      <c r="Y28" s="31" t="s">
        <v>76</v>
      </c>
      <c r="Z28" s="31" t="s">
        <v>76</v>
      </c>
      <c r="AA28" s="31" t="s">
        <v>76</v>
      </c>
      <c r="AB28" s="31" t="s">
        <v>76</v>
      </c>
      <c r="AC28" s="31" t="s">
        <v>76</v>
      </c>
      <c r="AD28" s="31" t="s">
        <v>76</v>
      </c>
      <c r="AE28" s="31" t="s">
        <v>76</v>
      </c>
      <c r="AF28" s="31" t="s">
        <v>76</v>
      </c>
      <c r="AG28" s="31" t="s">
        <v>76</v>
      </c>
      <c r="AH28" s="31" t="s">
        <v>76</v>
      </c>
      <c r="AI28" s="31" t="s">
        <v>76</v>
      </c>
      <c r="AJ28" s="31" t="s">
        <v>76</v>
      </c>
      <c r="AK28" s="31" t="s">
        <v>76</v>
      </c>
      <c r="AL28" s="31" t="s">
        <v>76</v>
      </c>
      <c r="AM28" s="31" t="s">
        <v>76</v>
      </c>
      <c r="AN28" s="31" t="s">
        <v>76</v>
      </c>
      <c r="AO28" s="31" t="s">
        <v>76</v>
      </c>
      <c r="AP28" s="31" t="s">
        <v>76</v>
      </c>
      <c r="AQ28" s="31" t="s">
        <v>76</v>
      </c>
      <c r="AR28" s="31" t="s">
        <v>76</v>
      </c>
      <c r="AS28" s="31" t="s">
        <v>76</v>
      </c>
      <c r="AT28" s="31" t="s">
        <v>76</v>
      </c>
      <c r="AU28" s="31" t="s">
        <v>76</v>
      </c>
    </row>
    <row r="29" ht="30">
      <c r="A29" s="36" t="s">
        <v>98</v>
      </c>
      <c r="B29" s="40" t="s">
        <v>99</v>
      </c>
      <c r="C29" s="9" t="s">
        <v>100</v>
      </c>
      <c r="D29" s="31" t="s">
        <v>76</v>
      </c>
      <c r="E29" s="31" t="s">
        <v>76</v>
      </c>
      <c r="F29" s="31" t="s">
        <v>76</v>
      </c>
      <c r="G29" s="31" t="s">
        <v>76</v>
      </c>
      <c r="H29" s="31" t="s">
        <v>76</v>
      </c>
      <c r="I29" s="31" t="s">
        <v>76</v>
      </c>
      <c r="J29" s="31" t="s">
        <v>76</v>
      </c>
      <c r="K29" s="31" t="s">
        <v>76</v>
      </c>
      <c r="L29" s="1">
        <v>5.9000000000000004</v>
      </c>
      <c r="M29" s="31" t="s">
        <v>76</v>
      </c>
      <c r="N29" s="31" t="s">
        <v>76</v>
      </c>
      <c r="O29" s="31" t="s">
        <v>76</v>
      </c>
      <c r="P29" s="39">
        <v>1</v>
      </c>
      <c r="Q29" s="31" t="s">
        <v>76</v>
      </c>
      <c r="R29" s="31" t="s">
        <v>76</v>
      </c>
      <c r="S29" s="31" t="s">
        <v>76</v>
      </c>
      <c r="T29" s="31" t="s">
        <v>76</v>
      </c>
      <c r="U29" s="31" t="s">
        <v>76</v>
      </c>
      <c r="V29" s="31" t="s">
        <v>76</v>
      </c>
      <c r="W29" s="31" t="s">
        <v>76</v>
      </c>
      <c r="X29" s="31" t="s">
        <v>76</v>
      </c>
      <c r="Y29" s="31" t="s">
        <v>76</v>
      </c>
      <c r="Z29" s="31" t="s">
        <v>76</v>
      </c>
      <c r="AA29" s="31" t="s">
        <v>76</v>
      </c>
      <c r="AB29" s="31" t="s">
        <v>76</v>
      </c>
      <c r="AC29" s="31" t="s">
        <v>76</v>
      </c>
      <c r="AD29" s="31" t="s">
        <v>76</v>
      </c>
      <c r="AE29" s="31" t="s">
        <v>76</v>
      </c>
      <c r="AF29" s="31" t="s">
        <v>76</v>
      </c>
      <c r="AG29" s="31" t="s">
        <v>76</v>
      </c>
      <c r="AH29" s="31" t="s">
        <v>76</v>
      </c>
      <c r="AI29" s="31" t="s">
        <v>76</v>
      </c>
      <c r="AJ29" s="31" t="s">
        <v>76</v>
      </c>
      <c r="AK29" s="31" t="s">
        <v>76</v>
      </c>
      <c r="AL29" s="31" t="s">
        <v>76</v>
      </c>
      <c r="AM29" s="31" t="s">
        <v>76</v>
      </c>
      <c r="AN29" s="31" t="s">
        <v>76</v>
      </c>
      <c r="AO29" s="31" t="s">
        <v>76</v>
      </c>
      <c r="AP29" s="31" t="s">
        <v>76</v>
      </c>
      <c r="AQ29" s="31" t="s">
        <v>76</v>
      </c>
      <c r="AR29" s="31" t="s">
        <v>76</v>
      </c>
      <c r="AS29" s="31" t="s">
        <v>76</v>
      </c>
      <c r="AT29" s="31" t="s">
        <v>76</v>
      </c>
      <c r="AU29" s="31" t="s">
        <v>76</v>
      </c>
    </row>
    <row r="30" ht="30">
      <c r="A30" s="36" t="s">
        <v>101</v>
      </c>
      <c r="B30" s="40" t="s">
        <v>102</v>
      </c>
      <c r="C30" s="9" t="s">
        <v>103</v>
      </c>
      <c r="D30" s="31" t="s">
        <v>76</v>
      </c>
      <c r="E30" s="31" t="s">
        <v>76</v>
      </c>
      <c r="F30" s="31" t="s">
        <v>76</v>
      </c>
      <c r="G30" s="31" t="s">
        <v>76</v>
      </c>
      <c r="H30" s="31" t="s">
        <v>76</v>
      </c>
      <c r="I30" s="31" t="s">
        <v>76</v>
      </c>
      <c r="J30" s="31" t="s">
        <v>76</v>
      </c>
      <c r="K30" s="31" t="s">
        <v>76</v>
      </c>
      <c r="L30" s="1">
        <v>1.2</v>
      </c>
      <c r="M30" s="31" t="s">
        <v>76</v>
      </c>
      <c r="N30" s="31" t="s">
        <v>76</v>
      </c>
      <c r="O30" s="31" t="s">
        <v>76</v>
      </c>
      <c r="P30" s="39">
        <v>1</v>
      </c>
      <c r="Q30" s="31" t="s">
        <v>76</v>
      </c>
      <c r="R30" s="31" t="s">
        <v>76</v>
      </c>
      <c r="S30" s="31" t="s">
        <v>76</v>
      </c>
      <c r="T30" s="31" t="s">
        <v>76</v>
      </c>
      <c r="U30" s="31" t="s">
        <v>76</v>
      </c>
      <c r="V30" s="31" t="s">
        <v>76</v>
      </c>
      <c r="W30" s="31" t="s">
        <v>76</v>
      </c>
      <c r="X30" s="31" t="s">
        <v>76</v>
      </c>
      <c r="Y30" s="31" t="s">
        <v>76</v>
      </c>
      <c r="Z30" s="31" t="s">
        <v>76</v>
      </c>
      <c r="AA30" s="31" t="s">
        <v>76</v>
      </c>
      <c r="AB30" s="31" t="s">
        <v>76</v>
      </c>
      <c r="AC30" s="31" t="s">
        <v>76</v>
      </c>
      <c r="AD30" s="31" t="s">
        <v>76</v>
      </c>
      <c r="AE30" s="31" t="s">
        <v>76</v>
      </c>
      <c r="AF30" s="31" t="s">
        <v>76</v>
      </c>
      <c r="AG30" s="31" t="s">
        <v>76</v>
      </c>
      <c r="AH30" s="31" t="s">
        <v>76</v>
      </c>
      <c r="AI30" s="31" t="s">
        <v>76</v>
      </c>
      <c r="AJ30" s="31" t="s">
        <v>76</v>
      </c>
      <c r="AK30" s="31" t="s">
        <v>76</v>
      </c>
      <c r="AL30" s="31" t="s">
        <v>76</v>
      </c>
      <c r="AM30" s="31" t="s">
        <v>76</v>
      </c>
      <c r="AN30" s="31" t="s">
        <v>76</v>
      </c>
      <c r="AO30" s="31" t="s">
        <v>76</v>
      </c>
      <c r="AP30" s="31" t="s">
        <v>76</v>
      </c>
      <c r="AQ30" s="31" t="s">
        <v>76</v>
      </c>
      <c r="AR30" s="31" t="s">
        <v>76</v>
      </c>
      <c r="AS30" s="31" t="s">
        <v>76</v>
      </c>
      <c r="AT30" s="31" t="s">
        <v>76</v>
      </c>
      <c r="AU30" s="31" t="s">
        <v>76</v>
      </c>
    </row>
    <row r="31" ht="30">
      <c r="A31" s="36" t="s">
        <v>104</v>
      </c>
      <c r="B31" s="40" t="s">
        <v>105</v>
      </c>
      <c r="C31" s="9" t="s">
        <v>106</v>
      </c>
      <c r="D31" s="31" t="s">
        <v>76</v>
      </c>
      <c r="E31" s="31" t="s">
        <v>76</v>
      </c>
      <c r="F31" s="31" t="s">
        <v>76</v>
      </c>
      <c r="G31" s="31" t="s">
        <v>76</v>
      </c>
      <c r="H31" s="31" t="s">
        <v>76</v>
      </c>
      <c r="I31" s="31" t="s">
        <v>76</v>
      </c>
      <c r="J31" s="31" t="s">
        <v>76</v>
      </c>
      <c r="K31" s="31" t="s">
        <v>76</v>
      </c>
      <c r="L31" s="1">
        <v>0.76000000000000001</v>
      </c>
      <c r="M31" s="31" t="s">
        <v>76</v>
      </c>
      <c r="N31" s="31" t="s">
        <v>76</v>
      </c>
      <c r="O31" s="31" t="s">
        <v>76</v>
      </c>
      <c r="P31" s="39">
        <v>1</v>
      </c>
      <c r="Q31" s="31" t="s">
        <v>76</v>
      </c>
      <c r="R31" s="31" t="s">
        <v>76</v>
      </c>
      <c r="S31" s="31" t="s">
        <v>76</v>
      </c>
      <c r="T31" s="31" t="s">
        <v>76</v>
      </c>
      <c r="U31" s="31" t="s">
        <v>76</v>
      </c>
      <c r="V31" s="31" t="s">
        <v>76</v>
      </c>
      <c r="W31" s="31" t="s">
        <v>76</v>
      </c>
      <c r="X31" s="31" t="s">
        <v>76</v>
      </c>
      <c r="Y31" s="31" t="s">
        <v>76</v>
      </c>
      <c r="Z31" s="31" t="s">
        <v>76</v>
      </c>
      <c r="AA31" s="31" t="s">
        <v>76</v>
      </c>
      <c r="AB31" s="31" t="s">
        <v>76</v>
      </c>
      <c r="AC31" s="31" t="s">
        <v>76</v>
      </c>
      <c r="AD31" s="31" t="s">
        <v>76</v>
      </c>
      <c r="AE31" s="31" t="s">
        <v>76</v>
      </c>
      <c r="AF31" s="31" t="s">
        <v>76</v>
      </c>
      <c r="AG31" s="31" t="s">
        <v>76</v>
      </c>
      <c r="AH31" s="31" t="s">
        <v>76</v>
      </c>
      <c r="AI31" s="31" t="s">
        <v>76</v>
      </c>
      <c r="AJ31" s="31" t="s">
        <v>76</v>
      </c>
      <c r="AK31" s="31" t="s">
        <v>76</v>
      </c>
      <c r="AL31" s="31" t="s">
        <v>76</v>
      </c>
      <c r="AM31" s="31" t="s">
        <v>76</v>
      </c>
      <c r="AN31" s="31" t="s">
        <v>76</v>
      </c>
      <c r="AO31" s="31" t="s">
        <v>76</v>
      </c>
      <c r="AP31" s="31" t="s">
        <v>76</v>
      </c>
      <c r="AQ31" s="31" t="s">
        <v>76</v>
      </c>
      <c r="AR31" s="31" t="s">
        <v>76</v>
      </c>
      <c r="AS31" s="31" t="s">
        <v>76</v>
      </c>
      <c r="AT31" s="31" t="s">
        <v>76</v>
      </c>
      <c r="AU31" s="31" t="s">
        <v>76</v>
      </c>
    </row>
    <row r="32" ht="30">
      <c r="A32" s="36" t="s">
        <v>107</v>
      </c>
      <c r="B32" s="40" t="s">
        <v>108</v>
      </c>
      <c r="C32" s="9" t="s">
        <v>109</v>
      </c>
      <c r="D32" s="31" t="s">
        <v>76</v>
      </c>
      <c r="E32" s="31" t="s">
        <v>76</v>
      </c>
      <c r="F32" s="31" t="s">
        <v>76</v>
      </c>
      <c r="G32" s="31" t="s">
        <v>76</v>
      </c>
      <c r="H32" s="31" t="s">
        <v>76</v>
      </c>
      <c r="I32" s="31" t="s">
        <v>76</v>
      </c>
      <c r="J32" s="31" t="s">
        <v>76</v>
      </c>
      <c r="K32" s="31" t="s">
        <v>76</v>
      </c>
      <c r="L32" s="1">
        <v>1.2</v>
      </c>
      <c r="M32" s="31" t="s">
        <v>76</v>
      </c>
      <c r="N32" s="31" t="s">
        <v>76</v>
      </c>
      <c r="O32" s="31" t="s">
        <v>76</v>
      </c>
      <c r="P32" s="39">
        <v>1</v>
      </c>
      <c r="Q32" s="31" t="s">
        <v>76</v>
      </c>
      <c r="R32" s="31" t="s">
        <v>76</v>
      </c>
      <c r="S32" s="31" t="s">
        <v>76</v>
      </c>
      <c r="T32" s="31" t="s">
        <v>76</v>
      </c>
      <c r="U32" s="31" t="s">
        <v>76</v>
      </c>
      <c r="V32" s="31"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31" t="s">
        <v>76</v>
      </c>
      <c r="AL32" s="31" t="s">
        <v>76</v>
      </c>
      <c r="AM32" s="31" t="s">
        <v>76</v>
      </c>
      <c r="AN32" s="31" t="s">
        <v>76</v>
      </c>
      <c r="AO32" s="31" t="s">
        <v>76</v>
      </c>
      <c r="AP32" s="31" t="s">
        <v>76</v>
      </c>
      <c r="AQ32" s="31" t="s">
        <v>76</v>
      </c>
      <c r="AR32" s="31" t="s">
        <v>76</v>
      </c>
      <c r="AS32" s="31" t="s">
        <v>76</v>
      </c>
      <c r="AT32" s="31" t="s">
        <v>76</v>
      </c>
      <c r="AU32" s="31" t="s">
        <v>76</v>
      </c>
    </row>
    <row r="33" ht="30">
      <c r="A33" s="36" t="s">
        <v>110</v>
      </c>
      <c r="B33" s="40" t="s">
        <v>111</v>
      </c>
      <c r="C33" s="9" t="s">
        <v>112</v>
      </c>
      <c r="D33" s="31" t="s">
        <v>76</v>
      </c>
      <c r="E33" s="31" t="s">
        <v>76</v>
      </c>
      <c r="F33" s="31" t="s">
        <v>76</v>
      </c>
      <c r="G33" s="31" t="s">
        <v>76</v>
      </c>
      <c r="H33" s="31" t="s">
        <v>76</v>
      </c>
      <c r="I33" s="31" t="s">
        <v>76</v>
      </c>
      <c r="J33" s="31" t="s">
        <v>76</v>
      </c>
      <c r="K33" s="31" t="s">
        <v>76</v>
      </c>
      <c r="L33" s="1">
        <v>6.7999999999999998</v>
      </c>
      <c r="M33" s="31" t="s">
        <v>76</v>
      </c>
      <c r="N33" s="31" t="s">
        <v>76</v>
      </c>
      <c r="O33" s="31" t="s">
        <v>76</v>
      </c>
      <c r="P33" s="39">
        <v>1</v>
      </c>
      <c r="Q33" s="31" t="s">
        <v>76</v>
      </c>
      <c r="R33" s="31" t="s">
        <v>76</v>
      </c>
      <c r="S33" s="31" t="s">
        <v>76</v>
      </c>
      <c r="T33" s="31" t="s">
        <v>76</v>
      </c>
      <c r="U33" s="31" t="s">
        <v>76</v>
      </c>
      <c r="V33" s="31" t="s">
        <v>76</v>
      </c>
      <c r="W33" s="31" t="s">
        <v>76</v>
      </c>
      <c r="X33" s="31" t="s">
        <v>76</v>
      </c>
      <c r="Y33" s="31" t="s">
        <v>76</v>
      </c>
      <c r="Z33" s="31" t="s">
        <v>76</v>
      </c>
      <c r="AA33" s="31" t="s">
        <v>76</v>
      </c>
      <c r="AB33" s="31" t="s">
        <v>76</v>
      </c>
      <c r="AC33" s="31" t="s">
        <v>76</v>
      </c>
      <c r="AD33" s="31" t="s">
        <v>76</v>
      </c>
      <c r="AE33" s="31" t="s">
        <v>76</v>
      </c>
      <c r="AF33" s="31" t="s">
        <v>76</v>
      </c>
      <c r="AG33" s="31" t="s">
        <v>76</v>
      </c>
      <c r="AH33" s="31" t="s">
        <v>76</v>
      </c>
      <c r="AI33" s="31" t="s">
        <v>76</v>
      </c>
      <c r="AJ33" s="31" t="s">
        <v>76</v>
      </c>
      <c r="AK33" s="31" t="s">
        <v>76</v>
      </c>
      <c r="AL33" s="31" t="s">
        <v>76</v>
      </c>
      <c r="AM33" s="31" t="s">
        <v>76</v>
      </c>
      <c r="AN33" s="31" t="s">
        <v>76</v>
      </c>
      <c r="AO33" s="31" t="s">
        <v>76</v>
      </c>
      <c r="AP33" s="31" t="s">
        <v>76</v>
      </c>
      <c r="AQ33" s="31" t="s">
        <v>76</v>
      </c>
      <c r="AR33" s="31" t="s">
        <v>76</v>
      </c>
      <c r="AS33" s="31" t="s">
        <v>76</v>
      </c>
      <c r="AT33" s="31" t="s">
        <v>76</v>
      </c>
      <c r="AU33" s="31" t="s">
        <v>76</v>
      </c>
    </row>
    <row r="34" ht="30">
      <c r="A34" s="36" t="s">
        <v>113</v>
      </c>
      <c r="B34" s="41" t="s">
        <v>114</v>
      </c>
      <c r="C34" s="9" t="s">
        <v>115</v>
      </c>
      <c r="D34" s="31" t="s">
        <v>76</v>
      </c>
      <c r="E34" s="31" t="s">
        <v>76</v>
      </c>
      <c r="F34" s="31" t="s">
        <v>76</v>
      </c>
      <c r="G34" s="31" t="s">
        <v>76</v>
      </c>
      <c r="H34" s="31" t="s">
        <v>76</v>
      </c>
      <c r="I34" s="31" t="s">
        <v>76</v>
      </c>
      <c r="J34" s="31" t="s">
        <v>76</v>
      </c>
      <c r="K34" s="31" t="s">
        <v>76</v>
      </c>
      <c r="L34" s="1">
        <v>0.40000000000000002</v>
      </c>
      <c r="M34" s="31" t="s">
        <v>76</v>
      </c>
      <c r="N34" s="31" t="s">
        <v>76</v>
      </c>
      <c r="O34" s="31" t="s">
        <v>76</v>
      </c>
      <c r="P34" s="39">
        <v>1</v>
      </c>
      <c r="Q34" s="31" t="s">
        <v>76</v>
      </c>
      <c r="R34" s="31" t="s">
        <v>76</v>
      </c>
      <c r="S34" s="31" t="s">
        <v>76</v>
      </c>
      <c r="T34" s="31" t="s">
        <v>76</v>
      </c>
      <c r="U34" s="31" t="s">
        <v>76</v>
      </c>
      <c r="V34" s="31" t="s">
        <v>76</v>
      </c>
      <c r="W34" s="31" t="s">
        <v>76</v>
      </c>
      <c r="X34" s="31" t="s">
        <v>76</v>
      </c>
      <c r="Y34" s="31" t="s">
        <v>76</v>
      </c>
      <c r="Z34" s="31" t="s">
        <v>76</v>
      </c>
      <c r="AA34" s="31" t="s">
        <v>76</v>
      </c>
      <c r="AB34" s="31" t="s">
        <v>76</v>
      </c>
      <c r="AC34" s="31" t="s">
        <v>76</v>
      </c>
      <c r="AD34" s="31" t="s">
        <v>76</v>
      </c>
      <c r="AE34" s="31" t="s">
        <v>76</v>
      </c>
      <c r="AF34" s="31" t="s">
        <v>76</v>
      </c>
      <c r="AG34" s="31" t="s">
        <v>76</v>
      </c>
      <c r="AH34" s="31" t="s">
        <v>76</v>
      </c>
      <c r="AI34" s="31" t="s">
        <v>76</v>
      </c>
      <c r="AJ34" s="31" t="s">
        <v>76</v>
      </c>
      <c r="AK34" s="31" t="s">
        <v>76</v>
      </c>
      <c r="AL34" s="31" t="s">
        <v>76</v>
      </c>
      <c r="AM34" s="31" t="s">
        <v>76</v>
      </c>
      <c r="AN34" s="31" t="s">
        <v>76</v>
      </c>
      <c r="AO34" s="31" t="s">
        <v>76</v>
      </c>
      <c r="AP34" s="31" t="s">
        <v>76</v>
      </c>
      <c r="AQ34" s="31" t="s">
        <v>76</v>
      </c>
      <c r="AR34" s="31" t="s">
        <v>76</v>
      </c>
      <c r="AS34" s="31" t="s">
        <v>76</v>
      </c>
      <c r="AT34" s="31" t="s">
        <v>76</v>
      </c>
      <c r="AU34" s="31" t="s">
        <v>76</v>
      </c>
    </row>
    <row r="35" s="42" customFormat="1" ht="30">
      <c r="A35" s="33" t="s">
        <v>116</v>
      </c>
      <c r="B35" s="34" t="s">
        <v>117</v>
      </c>
      <c r="C35" s="35" t="s">
        <v>76</v>
      </c>
      <c r="D35" s="35" t="s">
        <v>76</v>
      </c>
      <c r="E35" s="35" t="s">
        <v>76</v>
      </c>
      <c r="F35" s="35" t="s">
        <v>76</v>
      </c>
      <c r="G35" s="35" t="s">
        <v>76</v>
      </c>
      <c r="H35" s="35" t="s">
        <v>76</v>
      </c>
      <c r="I35" s="35" t="s">
        <v>76</v>
      </c>
      <c r="J35" s="35" t="s">
        <v>76</v>
      </c>
      <c r="K35" s="35" t="s">
        <v>76</v>
      </c>
      <c r="L35" s="31" t="s">
        <v>76</v>
      </c>
      <c r="M35" s="31" t="s">
        <v>76</v>
      </c>
      <c r="N35" s="31" t="s">
        <v>76</v>
      </c>
      <c r="O35" s="31" t="s">
        <v>76</v>
      </c>
      <c r="P35" s="31" t="s">
        <v>76</v>
      </c>
      <c r="Q35" s="35" t="s">
        <v>76</v>
      </c>
      <c r="R35" s="35" t="s">
        <v>76</v>
      </c>
      <c r="S35" s="35" t="s">
        <v>76</v>
      </c>
      <c r="T35" s="35" t="s">
        <v>76</v>
      </c>
      <c r="U35" s="35" t="s">
        <v>76</v>
      </c>
      <c r="V35" s="35" t="s">
        <v>76</v>
      </c>
      <c r="W35" s="35" t="s">
        <v>76</v>
      </c>
      <c r="X35" s="35" t="s">
        <v>76</v>
      </c>
      <c r="Y35" s="35" t="s">
        <v>76</v>
      </c>
      <c r="Z35" s="35" t="s">
        <v>76</v>
      </c>
      <c r="AA35" s="35" t="s">
        <v>76</v>
      </c>
      <c r="AB35" s="35" t="s">
        <v>76</v>
      </c>
      <c r="AC35" s="35" t="s">
        <v>76</v>
      </c>
      <c r="AD35" s="35" t="s">
        <v>76</v>
      </c>
      <c r="AE35" s="35" t="s">
        <v>76</v>
      </c>
      <c r="AF35" s="35" t="s">
        <v>76</v>
      </c>
      <c r="AG35" s="35" t="s">
        <v>76</v>
      </c>
      <c r="AH35" s="35" t="s">
        <v>76</v>
      </c>
      <c r="AI35" s="35" t="s">
        <v>76</v>
      </c>
      <c r="AJ35" s="35" t="s">
        <v>76</v>
      </c>
      <c r="AK35" s="35" t="s">
        <v>76</v>
      </c>
      <c r="AL35" s="35" t="s">
        <v>76</v>
      </c>
      <c r="AM35" s="35" t="s">
        <v>76</v>
      </c>
      <c r="AN35" s="35" t="s">
        <v>76</v>
      </c>
      <c r="AO35" s="35" t="s">
        <v>76</v>
      </c>
      <c r="AP35" s="35" t="s">
        <v>76</v>
      </c>
      <c r="AQ35" s="35" t="s">
        <v>76</v>
      </c>
      <c r="AR35" s="35" t="s">
        <v>76</v>
      </c>
      <c r="AS35" s="35" t="s">
        <v>76</v>
      </c>
      <c r="AT35" s="35" t="s">
        <v>76</v>
      </c>
      <c r="AU35" s="35" t="s">
        <v>76</v>
      </c>
    </row>
    <row r="36" s="42" customFormat="1" ht="30">
      <c r="A36" s="33" t="s">
        <v>118</v>
      </c>
      <c r="B36" s="34" t="s">
        <v>119</v>
      </c>
      <c r="C36" s="35" t="s">
        <v>76</v>
      </c>
      <c r="D36" s="35" t="s">
        <v>76</v>
      </c>
      <c r="E36" s="35" t="s">
        <v>76</v>
      </c>
      <c r="F36" s="35" t="s">
        <v>76</v>
      </c>
      <c r="G36" s="35" t="s">
        <v>76</v>
      </c>
      <c r="H36" s="35" t="s">
        <v>76</v>
      </c>
      <c r="I36" s="35" t="s">
        <v>76</v>
      </c>
      <c r="J36" s="35" t="s">
        <v>76</v>
      </c>
      <c r="K36" s="35" t="s">
        <v>76</v>
      </c>
      <c r="L36" s="31" t="s">
        <v>76</v>
      </c>
      <c r="M36" s="31" t="s">
        <v>76</v>
      </c>
      <c r="N36" s="31" t="s">
        <v>76</v>
      </c>
      <c r="O36" s="31" t="s">
        <v>76</v>
      </c>
      <c r="P36" s="31" t="s">
        <v>76</v>
      </c>
      <c r="Q36" s="35" t="s">
        <v>76</v>
      </c>
      <c r="R36" s="35" t="s">
        <v>76</v>
      </c>
      <c r="S36" s="35" t="s">
        <v>76</v>
      </c>
      <c r="T36" s="35" t="s">
        <v>76</v>
      </c>
      <c r="U36" s="35" t="s">
        <v>76</v>
      </c>
      <c r="V36" s="35" t="s">
        <v>76</v>
      </c>
      <c r="W36" s="35" t="s">
        <v>76</v>
      </c>
      <c r="X36" s="35" t="s">
        <v>76</v>
      </c>
      <c r="Y36" s="35" t="s">
        <v>76</v>
      </c>
      <c r="Z36" s="35" t="s">
        <v>76</v>
      </c>
      <c r="AA36" s="35" t="s">
        <v>76</v>
      </c>
      <c r="AB36" s="35" t="s">
        <v>76</v>
      </c>
      <c r="AC36" s="35" t="s">
        <v>76</v>
      </c>
      <c r="AD36" s="35" t="s">
        <v>76</v>
      </c>
      <c r="AE36" s="35" t="s">
        <v>76</v>
      </c>
      <c r="AF36" s="35" t="s">
        <v>76</v>
      </c>
      <c r="AG36" s="35" t="s">
        <v>76</v>
      </c>
      <c r="AH36" s="35" t="s">
        <v>76</v>
      </c>
      <c r="AI36" s="35" t="s">
        <v>76</v>
      </c>
      <c r="AJ36" s="35" t="s">
        <v>76</v>
      </c>
      <c r="AK36" s="35" t="s">
        <v>76</v>
      </c>
      <c r="AL36" s="35" t="s">
        <v>76</v>
      </c>
      <c r="AM36" s="35" t="s">
        <v>76</v>
      </c>
      <c r="AN36" s="35" t="s">
        <v>76</v>
      </c>
      <c r="AO36" s="35" t="s">
        <v>76</v>
      </c>
      <c r="AP36" s="35" t="s">
        <v>76</v>
      </c>
      <c r="AQ36" s="35" t="s">
        <v>76</v>
      </c>
      <c r="AR36" s="35" t="s">
        <v>76</v>
      </c>
      <c r="AS36" s="35" t="s">
        <v>76</v>
      </c>
      <c r="AT36" s="35" t="s">
        <v>76</v>
      </c>
      <c r="AU36" s="35" t="s">
        <v>76</v>
      </c>
    </row>
    <row r="37" ht="43.5" customHeight="1">
      <c r="A37" s="24" t="s">
        <v>120</v>
      </c>
      <c r="B37" s="43" t="s">
        <v>121</v>
      </c>
      <c r="C37" s="9" t="s">
        <v>122</v>
      </c>
      <c r="D37" s="31" t="s">
        <v>76</v>
      </c>
      <c r="E37" s="31" t="s">
        <v>76</v>
      </c>
      <c r="F37" s="31" t="s">
        <v>76</v>
      </c>
      <c r="G37" s="31" t="s">
        <v>76</v>
      </c>
      <c r="H37" s="31" t="s">
        <v>76</v>
      </c>
      <c r="I37" s="31" t="s">
        <v>76</v>
      </c>
      <c r="J37" s="31" t="s">
        <v>76</v>
      </c>
      <c r="K37" s="31" t="s">
        <v>76</v>
      </c>
      <c r="L37" s="31" t="s">
        <v>76</v>
      </c>
      <c r="M37" s="31" t="s">
        <v>76</v>
      </c>
      <c r="N37" s="31" t="s">
        <v>76</v>
      </c>
      <c r="O37" s="31" t="s">
        <v>76</v>
      </c>
      <c r="P37" s="31" t="s">
        <v>76</v>
      </c>
      <c r="Q37" s="31" t="s">
        <v>76</v>
      </c>
      <c r="R37" s="31" t="s">
        <v>76</v>
      </c>
      <c r="S37" s="31" t="s">
        <v>76</v>
      </c>
      <c r="T37" s="31" t="s">
        <v>76</v>
      </c>
      <c r="U37" s="31" t="s">
        <v>76</v>
      </c>
      <c r="V37" s="31" t="s">
        <v>76</v>
      </c>
      <c r="W37" s="31" t="s">
        <v>76</v>
      </c>
      <c r="X37" s="31" t="s">
        <v>76</v>
      </c>
      <c r="Y37" s="31" t="s">
        <v>76</v>
      </c>
      <c r="Z37" s="31" t="s">
        <v>76</v>
      </c>
      <c r="AA37" s="31" t="s">
        <v>76</v>
      </c>
      <c r="AB37" s="31" t="s">
        <v>76</v>
      </c>
      <c r="AC37" s="31" t="s">
        <v>76</v>
      </c>
      <c r="AD37" s="31" t="s">
        <v>76</v>
      </c>
      <c r="AE37" s="31" t="s">
        <v>76</v>
      </c>
      <c r="AF37" s="31" t="s">
        <v>76</v>
      </c>
      <c r="AG37" s="31" t="s">
        <v>76</v>
      </c>
      <c r="AH37" s="31" t="s">
        <v>76</v>
      </c>
      <c r="AI37" s="31" t="s">
        <v>76</v>
      </c>
      <c r="AJ37" s="31" t="s">
        <v>76</v>
      </c>
      <c r="AK37" s="31" t="s">
        <v>76</v>
      </c>
      <c r="AL37" s="31" t="s">
        <v>76</v>
      </c>
      <c r="AM37" s="31" t="s">
        <v>76</v>
      </c>
      <c r="AN37" s="31" t="s">
        <v>76</v>
      </c>
      <c r="AO37" s="31" t="s">
        <v>76</v>
      </c>
      <c r="AP37" s="31" t="s">
        <v>76</v>
      </c>
      <c r="AQ37" s="31" t="s">
        <v>76</v>
      </c>
      <c r="AR37" s="31" t="s">
        <v>76</v>
      </c>
      <c r="AS37" s="31" t="s">
        <v>76</v>
      </c>
      <c r="AT37" s="31" t="s">
        <v>76</v>
      </c>
      <c r="AU37" s="31" t="s">
        <v>76</v>
      </c>
    </row>
    <row r="38" s="44" customFormat="1" ht="15.75">
      <c r="A38" s="28"/>
      <c r="B38" s="45" t="s">
        <v>123</v>
      </c>
      <c r="C38" s="31" t="s">
        <v>76</v>
      </c>
      <c r="D38" s="31" t="s">
        <v>76</v>
      </c>
      <c r="E38" s="31" t="s">
        <v>76</v>
      </c>
      <c r="F38" s="31" t="s">
        <v>76</v>
      </c>
      <c r="G38" s="31" t="s">
        <v>76</v>
      </c>
      <c r="H38" s="31" t="s">
        <v>76</v>
      </c>
      <c r="I38" s="31" t="s">
        <v>76</v>
      </c>
      <c r="J38" s="31" t="s">
        <v>76</v>
      </c>
      <c r="K38" s="31" t="s">
        <v>76</v>
      </c>
      <c r="L38" s="31" t="s">
        <v>76</v>
      </c>
      <c r="M38" s="31" t="s">
        <v>76</v>
      </c>
      <c r="N38" s="31" t="s">
        <v>76</v>
      </c>
      <c r="O38" s="31" t="s">
        <v>76</v>
      </c>
      <c r="P38" s="31" t="s">
        <v>76</v>
      </c>
      <c r="Q38" s="31" t="s">
        <v>76</v>
      </c>
      <c r="R38" s="31" t="s">
        <v>76</v>
      </c>
      <c r="S38" s="31" t="s">
        <v>76</v>
      </c>
      <c r="T38" s="31" t="s">
        <v>76</v>
      </c>
      <c r="U38" s="31" t="s">
        <v>76</v>
      </c>
      <c r="V38" s="31" t="s">
        <v>76</v>
      </c>
      <c r="W38" s="31" t="s">
        <v>76</v>
      </c>
      <c r="X38" s="31" t="s">
        <v>76</v>
      </c>
      <c r="Y38" s="31" t="s">
        <v>76</v>
      </c>
      <c r="Z38" s="31" t="s">
        <v>76</v>
      </c>
      <c r="AA38" s="31" t="s">
        <v>76</v>
      </c>
      <c r="AB38" s="31" t="s">
        <v>76</v>
      </c>
      <c r="AC38" s="31" t="s">
        <v>76</v>
      </c>
      <c r="AD38" s="31" t="s">
        <v>76</v>
      </c>
      <c r="AE38" s="31" t="s">
        <v>76</v>
      </c>
      <c r="AF38" s="31" t="s">
        <v>76</v>
      </c>
      <c r="AG38" s="31" t="s">
        <v>76</v>
      </c>
      <c r="AH38" s="31" t="s">
        <v>76</v>
      </c>
      <c r="AI38" s="31" t="s">
        <v>76</v>
      </c>
      <c r="AJ38" s="31" t="s">
        <v>76</v>
      </c>
      <c r="AK38" s="31" t="s">
        <v>76</v>
      </c>
      <c r="AL38" s="31" t="s">
        <v>76</v>
      </c>
      <c r="AM38" s="31" t="s">
        <v>76</v>
      </c>
      <c r="AN38" s="31" t="s">
        <v>76</v>
      </c>
      <c r="AO38" s="31" t="s">
        <v>76</v>
      </c>
      <c r="AP38" s="31" t="s">
        <v>76</v>
      </c>
      <c r="AQ38" s="31" t="s">
        <v>76</v>
      </c>
      <c r="AR38" s="31" t="s">
        <v>76</v>
      </c>
      <c r="AS38" s="31" t="s">
        <v>76</v>
      </c>
      <c r="AT38" s="31" t="s">
        <v>76</v>
      </c>
      <c r="AU38" s="31" t="s">
        <v>76</v>
      </c>
    </row>
    <row r="39" s="32" customFormat="1" ht="30">
      <c r="A39" s="33" t="s">
        <v>77</v>
      </c>
      <c r="B39" s="34" t="s">
        <v>78</v>
      </c>
      <c r="C39" s="35" t="s">
        <v>76</v>
      </c>
      <c r="D39" s="35" t="s">
        <v>76</v>
      </c>
      <c r="E39" s="35" t="s">
        <v>76</v>
      </c>
      <c r="F39" s="35" t="s">
        <v>76</v>
      </c>
      <c r="G39" s="35" t="s">
        <v>76</v>
      </c>
      <c r="H39" s="35" t="s">
        <v>76</v>
      </c>
      <c r="I39" s="35" t="s">
        <v>76</v>
      </c>
      <c r="J39" s="35" t="s">
        <v>76</v>
      </c>
      <c r="K39" s="35" t="s">
        <v>76</v>
      </c>
      <c r="L39" s="31" t="s">
        <v>76</v>
      </c>
      <c r="M39" s="31" t="s">
        <v>76</v>
      </c>
      <c r="N39" s="31" t="s">
        <v>76</v>
      </c>
      <c r="O39" s="31" t="s">
        <v>76</v>
      </c>
      <c r="P39" s="31" t="s">
        <v>76</v>
      </c>
      <c r="Q39" s="35" t="s">
        <v>76</v>
      </c>
      <c r="R39" s="35" t="s">
        <v>76</v>
      </c>
      <c r="S39" s="35" t="s">
        <v>76</v>
      </c>
      <c r="T39" s="35" t="s">
        <v>76</v>
      </c>
      <c r="U39" s="35" t="s">
        <v>76</v>
      </c>
      <c r="V39" s="35" t="s">
        <v>76</v>
      </c>
      <c r="W39" s="35" t="s">
        <v>76</v>
      </c>
      <c r="X39" s="35" t="s">
        <v>76</v>
      </c>
      <c r="Y39" s="35" t="s">
        <v>76</v>
      </c>
      <c r="Z39" s="35" t="s">
        <v>76</v>
      </c>
      <c r="AA39" s="35" t="s">
        <v>76</v>
      </c>
      <c r="AB39" s="35" t="s">
        <v>76</v>
      </c>
      <c r="AC39" s="35" t="s">
        <v>76</v>
      </c>
      <c r="AD39" s="35" t="s">
        <v>76</v>
      </c>
      <c r="AE39" s="35" t="s">
        <v>76</v>
      </c>
      <c r="AF39" s="35" t="s">
        <v>76</v>
      </c>
      <c r="AG39" s="35" t="s">
        <v>76</v>
      </c>
      <c r="AH39" s="35" t="s">
        <v>76</v>
      </c>
      <c r="AI39" s="35" t="s">
        <v>76</v>
      </c>
      <c r="AJ39" s="35" t="s">
        <v>76</v>
      </c>
      <c r="AK39" s="35" t="s">
        <v>76</v>
      </c>
      <c r="AL39" s="35" t="s">
        <v>76</v>
      </c>
      <c r="AM39" s="35" t="s">
        <v>76</v>
      </c>
      <c r="AN39" s="35" t="s">
        <v>76</v>
      </c>
      <c r="AO39" s="35" t="s">
        <v>76</v>
      </c>
      <c r="AP39" s="35" t="s">
        <v>76</v>
      </c>
      <c r="AQ39" s="35" t="s">
        <v>76</v>
      </c>
      <c r="AR39" s="35" t="s">
        <v>76</v>
      </c>
      <c r="AS39" s="35" t="s">
        <v>76</v>
      </c>
      <c r="AT39" s="35" t="s">
        <v>76</v>
      </c>
      <c r="AU39" s="35" t="s">
        <v>76</v>
      </c>
    </row>
    <row r="40" s="42" customFormat="1" ht="45">
      <c r="A40" s="33" t="s">
        <v>124</v>
      </c>
      <c r="B40" s="34" t="s">
        <v>125</v>
      </c>
      <c r="C40" s="35" t="s">
        <v>76</v>
      </c>
      <c r="D40" s="35" t="s">
        <v>76</v>
      </c>
      <c r="E40" s="35" t="s">
        <v>76</v>
      </c>
      <c r="F40" s="35" t="s">
        <v>76</v>
      </c>
      <c r="G40" s="35" t="s">
        <v>76</v>
      </c>
      <c r="H40" s="35" t="s">
        <v>76</v>
      </c>
      <c r="I40" s="35" t="s">
        <v>76</v>
      </c>
      <c r="J40" s="35" t="s">
        <v>76</v>
      </c>
      <c r="K40" s="35" t="s">
        <v>76</v>
      </c>
      <c r="L40" s="31" t="s">
        <v>76</v>
      </c>
      <c r="M40" s="31" t="s">
        <v>76</v>
      </c>
      <c r="N40" s="31" t="s">
        <v>76</v>
      </c>
      <c r="O40" s="31" t="s">
        <v>76</v>
      </c>
      <c r="P40" s="31" t="s">
        <v>76</v>
      </c>
      <c r="Q40" s="35" t="s">
        <v>76</v>
      </c>
      <c r="R40" s="35" t="s">
        <v>76</v>
      </c>
      <c r="S40" s="35" t="s">
        <v>76</v>
      </c>
      <c r="T40" s="35" t="s">
        <v>76</v>
      </c>
      <c r="U40" s="35" t="s">
        <v>76</v>
      </c>
      <c r="V40" s="35" t="s">
        <v>76</v>
      </c>
      <c r="W40" s="35" t="s">
        <v>76</v>
      </c>
      <c r="X40" s="35" t="s">
        <v>76</v>
      </c>
      <c r="Y40" s="35" t="s">
        <v>76</v>
      </c>
      <c r="Z40" s="35" t="s">
        <v>76</v>
      </c>
      <c r="AA40" s="35" t="s">
        <v>76</v>
      </c>
      <c r="AB40" s="35" t="s">
        <v>76</v>
      </c>
      <c r="AC40" s="35" t="s">
        <v>76</v>
      </c>
      <c r="AD40" s="35" t="s">
        <v>76</v>
      </c>
      <c r="AE40" s="35" t="s">
        <v>76</v>
      </c>
      <c r="AF40" s="35" t="s">
        <v>76</v>
      </c>
      <c r="AG40" s="35" t="s">
        <v>76</v>
      </c>
      <c r="AH40" s="35" t="s">
        <v>76</v>
      </c>
      <c r="AI40" s="35" t="s">
        <v>76</v>
      </c>
      <c r="AJ40" s="35" t="s">
        <v>76</v>
      </c>
      <c r="AK40" s="35" t="s">
        <v>76</v>
      </c>
      <c r="AL40" s="35" t="s">
        <v>76</v>
      </c>
      <c r="AM40" s="35" t="s">
        <v>76</v>
      </c>
      <c r="AN40" s="35" t="s">
        <v>76</v>
      </c>
      <c r="AO40" s="35" t="s">
        <v>76</v>
      </c>
      <c r="AP40" s="35" t="s">
        <v>76</v>
      </c>
      <c r="AQ40" s="35" t="s">
        <v>76</v>
      </c>
      <c r="AR40" s="35" t="s">
        <v>76</v>
      </c>
      <c r="AS40" s="35" t="s">
        <v>76</v>
      </c>
      <c r="AT40" s="35" t="s">
        <v>76</v>
      </c>
      <c r="AU40" s="35" t="s">
        <v>76</v>
      </c>
    </row>
    <row r="41" s="42" customFormat="1" ht="30">
      <c r="A41" s="33" t="s">
        <v>126</v>
      </c>
      <c r="B41" s="34" t="s">
        <v>127</v>
      </c>
      <c r="C41" s="35" t="s">
        <v>76</v>
      </c>
      <c r="D41" s="35" t="s">
        <v>76</v>
      </c>
      <c r="E41" s="35" t="s">
        <v>76</v>
      </c>
      <c r="F41" s="35" t="s">
        <v>76</v>
      </c>
      <c r="G41" s="35" t="s">
        <v>76</v>
      </c>
      <c r="H41" s="35" t="s">
        <v>76</v>
      </c>
      <c r="I41" s="35" t="s">
        <v>76</v>
      </c>
      <c r="J41" s="35" t="s">
        <v>76</v>
      </c>
      <c r="K41" s="35" t="s">
        <v>76</v>
      </c>
      <c r="L41" s="31" t="s">
        <v>76</v>
      </c>
      <c r="M41" s="31" t="s">
        <v>76</v>
      </c>
      <c r="N41" s="31" t="s">
        <v>76</v>
      </c>
      <c r="O41" s="31" t="s">
        <v>76</v>
      </c>
      <c r="P41" s="31" t="s">
        <v>76</v>
      </c>
      <c r="Q41" s="35" t="s">
        <v>76</v>
      </c>
      <c r="R41" s="35" t="s">
        <v>76</v>
      </c>
      <c r="S41" s="35" t="s">
        <v>76</v>
      </c>
      <c r="T41" s="35" t="s">
        <v>76</v>
      </c>
      <c r="U41" s="35" t="s">
        <v>76</v>
      </c>
      <c r="V41" s="35" t="s">
        <v>76</v>
      </c>
      <c r="W41" s="35" t="s">
        <v>76</v>
      </c>
      <c r="X41" s="35" t="s">
        <v>76</v>
      </c>
      <c r="Y41" s="35" t="s">
        <v>76</v>
      </c>
      <c r="Z41" s="35" t="s">
        <v>76</v>
      </c>
      <c r="AA41" s="35" t="s">
        <v>76</v>
      </c>
      <c r="AB41" s="35" t="s">
        <v>76</v>
      </c>
      <c r="AC41" s="35" t="s">
        <v>76</v>
      </c>
      <c r="AD41" s="35" t="s">
        <v>76</v>
      </c>
      <c r="AE41" s="35" t="s">
        <v>76</v>
      </c>
      <c r="AF41" s="35" t="s">
        <v>76</v>
      </c>
      <c r="AG41" s="35" t="s">
        <v>76</v>
      </c>
      <c r="AH41" s="35" t="s">
        <v>76</v>
      </c>
      <c r="AI41" s="35" t="s">
        <v>76</v>
      </c>
      <c r="AJ41" s="35" t="s">
        <v>76</v>
      </c>
      <c r="AK41" s="35" t="s">
        <v>76</v>
      </c>
      <c r="AL41" s="35" t="s">
        <v>76</v>
      </c>
      <c r="AM41" s="35" t="s">
        <v>76</v>
      </c>
      <c r="AN41" s="35" t="s">
        <v>76</v>
      </c>
      <c r="AO41" s="35" t="s">
        <v>76</v>
      </c>
      <c r="AP41" s="35" t="s">
        <v>76</v>
      </c>
      <c r="AQ41" s="35" t="s">
        <v>76</v>
      </c>
      <c r="AR41" s="35" t="s">
        <v>76</v>
      </c>
      <c r="AS41" s="35" t="s">
        <v>76</v>
      </c>
      <c r="AT41" s="35" t="s">
        <v>76</v>
      </c>
      <c r="AU41" s="35" t="s">
        <v>76</v>
      </c>
    </row>
    <row r="42" ht="45">
      <c r="A42" s="24" t="s">
        <v>128</v>
      </c>
      <c r="B42" s="46" t="s">
        <v>129</v>
      </c>
      <c r="C42" s="9" t="s">
        <v>130</v>
      </c>
      <c r="D42" s="31" t="s">
        <v>76</v>
      </c>
      <c r="E42" s="31" t="s">
        <v>76</v>
      </c>
      <c r="F42" s="31" t="s">
        <v>76</v>
      </c>
      <c r="G42" s="31" t="s">
        <v>76</v>
      </c>
      <c r="H42" s="31" t="s">
        <v>76</v>
      </c>
      <c r="I42" s="31" t="s">
        <v>76</v>
      </c>
      <c r="J42" s="31" t="s">
        <v>76</v>
      </c>
      <c r="K42" s="31" t="s">
        <v>76</v>
      </c>
      <c r="L42" s="31" t="s">
        <v>76</v>
      </c>
      <c r="M42" s="31" t="s">
        <v>76</v>
      </c>
      <c r="N42" s="1">
        <v>1</v>
      </c>
      <c r="O42" s="31" t="s">
        <v>76</v>
      </c>
      <c r="P42" s="31" t="s">
        <v>76</v>
      </c>
      <c r="Q42" s="31" t="s">
        <v>76</v>
      </c>
      <c r="R42" s="31" t="s">
        <v>76</v>
      </c>
      <c r="S42" s="31" t="s">
        <v>76</v>
      </c>
      <c r="T42" s="31" t="s">
        <v>76</v>
      </c>
      <c r="U42" s="31" t="s">
        <v>76</v>
      </c>
      <c r="V42" s="31" t="s">
        <v>76</v>
      </c>
      <c r="W42" s="31" t="s">
        <v>76</v>
      </c>
      <c r="X42" s="31" t="s">
        <v>76</v>
      </c>
      <c r="Y42" s="31" t="s">
        <v>76</v>
      </c>
      <c r="Z42" s="31" t="s">
        <v>76</v>
      </c>
      <c r="AA42" s="31" t="s">
        <v>76</v>
      </c>
      <c r="AB42" s="31" t="s">
        <v>76</v>
      </c>
      <c r="AC42" s="31" t="s">
        <v>76</v>
      </c>
      <c r="AD42" s="31" t="s">
        <v>76</v>
      </c>
      <c r="AE42" s="31" t="s">
        <v>76</v>
      </c>
      <c r="AF42" s="31" t="s">
        <v>76</v>
      </c>
      <c r="AG42" s="31" t="s">
        <v>76</v>
      </c>
      <c r="AH42" s="31" t="s">
        <v>76</v>
      </c>
      <c r="AI42" s="31" t="s">
        <v>76</v>
      </c>
      <c r="AJ42" s="31" t="s">
        <v>76</v>
      </c>
      <c r="AK42" s="31" t="s">
        <v>76</v>
      </c>
      <c r="AL42" s="31" t="s">
        <v>76</v>
      </c>
      <c r="AM42" s="31" t="s">
        <v>76</v>
      </c>
      <c r="AN42" s="31" t="s">
        <v>76</v>
      </c>
      <c r="AO42" s="31" t="s">
        <v>76</v>
      </c>
      <c r="AP42" s="31" t="s">
        <v>76</v>
      </c>
      <c r="AQ42" s="31" t="s">
        <v>76</v>
      </c>
      <c r="AR42" s="31" t="s">
        <v>76</v>
      </c>
      <c r="AS42" s="31" t="s">
        <v>76</v>
      </c>
      <c r="AT42" s="31" t="s">
        <v>76</v>
      </c>
      <c r="AU42" s="31" t="s">
        <v>76</v>
      </c>
    </row>
    <row r="43" ht="30">
      <c r="A43" s="24" t="s">
        <v>131</v>
      </c>
      <c r="B43" s="47" t="s">
        <v>132</v>
      </c>
      <c r="C43" s="9" t="s">
        <v>133</v>
      </c>
      <c r="D43" s="31" t="s">
        <v>76</v>
      </c>
      <c r="E43" s="31" t="s">
        <v>76</v>
      </c>
      <c r="F43" s="31" t="s">
        <v>76</v>
      </c>
      <c r="G43" s="31" t="s">
        <v>76</v>
      </c>
      <c r="H43" s="31" t="s">
        <v>76</v>
      </c>
      <c r="I43" s="31" t="s">
        <v>76</v>
      </c>
      <c r="J43" s="31" t="s">
        <v>76</v>
      </c>
      <c r="K43" s="31" t="s">
        <v>76</v>
      </c>
      <c r="L43" s="31" t="s">
        <v>76</v>
      </c>
      <c r="M43" s="31" t="s">
        <v>76</v>
      </c>
      <c r="N43" s="31" t="s">
        <v>76</v>
      </c>
      <c r="O43" s="31" t="s">
        <v>76</v>
      </c>
      <c r="P43" s="31" t="s">
        <v>76</v>
      </c>
      <c r="Q43" s="31" t="s">
        <v>76</v>
      </c>
      <c r="R43" s="31" t="s">
        <v>76</v>
      </c>
      <c r="S43" s="31" t="s">
        <v>76</v>
      </c>
      <c r="T43" s="31" t="s">
        <v>76</v>
      </c>
      <c r="U43" s="31" t="s">
        <v>76</v>
      </c>
      <c r="V43" s="31" t="s">
        <v>76</v>
      </c>
      <c r="W43" s="31" t="s">
        <v>76</v>
      </c>
      <c r="X43" s="31" t="s">
        <v>76</v>
      </c>
      <c r="Y43" s="31" t="s">
        <v>76</v>
      </c>
      <c r="Z43" s="31" t="s">
        <v>76</v>
      </c>
      <c r="AA43" s="31" t="s">
        <v>76</v>
      </c>
      <c r="AB43" s="31" t="s">
        <v>76</v>
      </c>
      <c r="AC43" s="31" t="s">
        <v>76</v>
      </c>
      <c r="AD43" s="31" t="s">
        <v>76</v>
      </c>
      <c r="AE43" s="31" t="s">
        <v>76</v>
      </c>
      <c r="AF43" s="31" t="s">
        <v>76</v>
      </c>
      <c r="AG43" s="31" t="s">
        <v>76</v>
      </c>
      <c r="AH43" s="31" t="s">
        <v>76</v>
      </c>
      <c r="AI43" s="31" t="s">
        <v>76</v>
      </c>
      <c r="AJ43" s="31" t="s">
        <v>76</v>
      </c>
      <c r="AK43" s="31" t="s">
        <v>76</v>
      </c>
      <c r="AL43" s="31" t="s">
        <v>76</v>
      </c>
      <c r="AM43" s="31" t="s">
        <v>76</v>
      </c>
      <c r="AN43" s="31" t="s">
        <v>76</v>
      </c>
      <c r="AO43" s="31" t="s">
        <v>76</v>
      </c>
      <c r="AP43" s="31" t="s">
        <v>76</v>
      </c>
      <c r="AQ43" s="31" t="s">
        <v>76</v>
      </c>
      <c r="AR43" s="31" t="s">
        <v>76</v>
      </c>
      <c r="AS43" s="31" t="s">
        <v>76</v>
      </c>
      <c r="AT43" s="31" t="s">
        <v>76</v>
      </c>
      <c r="AU43" s="31" t="s">
        <v>76</v>
      </c>
    </row>
    <row r="44" s="32" customFormat="1" ht="30">
      <c r="A44" s="33" t="s">
        <v>79</v>
      </c>
      <c r="B44" s="34" t="s">
        <v>80</v>
      </c>
      <c r="C44" s="35" t="s">
        <v>76</v>
      </c>
      <c r="D44" s="35" t="s">
        <v>76</v>
      </c>
      <c r="E44" s="35" t="s">
        <v>76</v>
      </c>
      <c r="F44" s="35" t="s">
        <v>76</v>
      </c>
      <c r="G44" s="35" t="s">
        <v>76</v>
      </c>
      <c r="H44" s="35" t="s">
        <v>76</v>
      </c>
      <c r="I44" s="35" t="s">
        <v>76</v>
      </c>
      <c r="J44" s="35" t="s">
        <v>76</v>
      </c>
      <c r="K44" s="35" t="s">
        <v>76</v>
      </c>
      <c r="L44" s="31" t="s">
        <v>76</v>
      </c>
      <c r="M44" s="31" t="s">
        <v>76</v>
      </c>
      <c r="N44" s="31" t="s">
        <v>76</v>
      </c>
      <c r="O44" s="31" t="s">
        <v>76</v>
      </c>
      <c r="P44" s="31" t="s">
        <v>76</v>
      </c>
      <c r="Q44" s="35" t="s">
        <v>76</v>
      </c>
      <c r="R44" s="35" t="s">
        <v>76</v>
      </c>
      <c r="S44" s="35" t="s">
        <v>76</v>
      </c>
      <c r="T44" s="35" t="s">
        <v>76</v>
      </c>
      <c r="U44" s="35" t="s">
        <v>76</v>
      </c>
      <c r="V44" s="35" t="s">
        <v>76</v>
      </c>
      <c r="W44" s="35" t="s">
        <v>76</v>
      </c>
      <c r="X44" s="35" t="s">
        <v>76</v>
      </c>
      <c r="Y44" s="35" t="s">
        <v>76</v>
      </c>
      <c r="Z44" s="35" t="s">
        <v>76</v>
      </c>
      <c r="AA44" s="35" t="s">
        <v>76</v>
      </c>
      <c r="AB44" s="35" t="s">
        <v>76</v>
      </c>
      <c r="AC44" s="35" t="s">
        <v>76</v>
      </c>
      <c r="AD44" s="35" t="s">
        <v>76</v>
      </c>
      <c r="AE44" s="35" t="s">
        <v>76</v>
      </c>
      <c r="AF44" s="35" t="s">
        <v>76</v>
      </c>
      <c r="AG44" s="35" t="s">
        <v>76</v>
      </c>
      <c r="AH44" s="35" t="s">
        <v>76</v>
      </c>
      <c r="AI44" s="35" t="s">
        <v>76</v>
      </c>
      <c r="AJ44" s="35" t="s">
        <v>76</v>
      </c>
      <c r="AK44" s="35" t="s">
        <v>76</v>
      </c>
      <c r="AL44" s="35" t="s">
        <v>76</v>
      </c>
      <c r="AM44" s="35" t="s">
        <v>76</v>
      </c>
      <c r="AN44" s="35" t="s">
        <v>76</v>
      </c>
      <c r="AO44" s="35" t="s">
        <v>76</v>
      </c>
      <c r="AP44" s="35" t="s">
        <v>76</v>
      </c>
      <c r="AQ44" s="35" t="s">
        <v>76</v>
      </c>
      <c r="AR44" s="35" t="s">
        <v>76</v>
      </c>
      <c r="AS44" s="35" t="s">
        <v>76</v>
      </c>
      <c r="AT44" s="35" t="s">
        <v>76</v>
      </c>
      <c r="AU44" s="35" t="s">
        <v>76</v>
      </c>
    </row>
    <row r="45" s="32" customFormat="1" ht="15.75">
      <c r="A45" s="33" t="s">
        <v>81</v>
      </c>
      <c r="B45" s="34" t="s">
        <v>82</v>
      </c>
      <c r="C45" s="35" t="s">
        <v>76</v>
      </c>
      <c r="D45" s="35" t="s">
        <v>76</v>
      </c>
      <c r="E45" s="35" t="s">
        <v>76</v>
      </c>
      <c r="F45" s="35" t="s">
        <v>76</v>
      </c>
      <c r="G45" s="35" t="s">
        <v>76</v>
      </c>
      <c r="H45" s="35" t="s">
        <v>76</v>
      </c>
      <c r="I45" s="35" t="s">
        <v>76</v>
      </c>
      <c r="J45" s="35" t="s">
        <v>76</v>
      </c>
      <c r="K45" s="35" t="s">
        <v>76</v>
      </c>
      <c r="L45" s="31" t="s">
        <v>76</v>
      </c>
      <c r="M45" s="31" t="s">
        <v>76</v>
      </c>
      <c r="N45" s="31" t="s">
        <v>76</v>
      </c>
      <c r="O45" s="31" t="s">
        <v>76</v>
      </c>
      <c r="P45" s="31" t="s">
        <v>76</v>
      </c>
      <c r="Q45" s="35" t="s">
        <v>76</v>
      </c>
      <c r="R45" s="35" t="s">
        <v>76</v>
      </c>
      <c r="S45" s="35" t="s">
        <v>76</v>
      </c>
      <c r="T45" s="35" t="s">
        <v>76</v>
      </c>
      <c r="U45" s="35" t="s">
        <v>76</v>
      </c>
      <c r="V45" s="35" t="s">
        <v>76</v>
      </c>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c r="AK45" s="35" t="s">
        <v>76</v>
      </c>
      <c r="AL45" s="35" t="s">
        <v>76</v>
      </c>
      <c r="AM45" s="35" t="s">
        <v>76</v>
      </c>
      <c r="AN45" s="35" t="s">
        <v>76</v>
      </c>
      <c r="AO45" s="35" t="s">
        <v>76</v>
      </c>
      <c r="AP45" s="35" t="s">
        <v>76</v>
      </c>
      <c r="AQ45" s="35" t="s">
        <v>76</v>
      </c>
      <c r="AR45" s="35" t="s">
        <v>76</v>
      </c>
      <c r="AS45" s="35" t="s">
        <v>76</v>
      </c>
      <c r="AT45" s="35" t="s">
        <v>76</v>
      </c>
      <c r="AU45" s="35" t="s">
        <v>76</v>
      </c>
    </row>
    <row r="46" ht="30">
      <c r="A46" s="24" t="s">
        <v>83</v>
      </c>
      <c r="B46" s="48" t="s">
        <v>134</v>
      </c>
      <c r="C46" s="9" t="s">
        <v>135</v>
      </c>
      <c r="D46" s="31" t="s">
        <v>76</v>
      </c>
      <c r="E46" s="31" t="s">
        <v>76</v>
      </c>
      <c r="F46" s="31" t="s">
        <v>76</v>
      </c>
      <c r="G46" s="31" t="s">
        <v>76</v>
      </c>
      <c r="H46" s="31" t="s">
        <v>76</v>
      </c>
      <c r="I46" s="31" t="s">
        <v>76</v>
      </c>
      <c r="J46" s="31" t="s">
        <v>76</v>
      </c>
      <c r="K46" s="31" t="s">
        <v>76</v>
      </c>
      <c r="L46" s="1">
        <v>7.5</v>
      </c>
      <c r="M46" s="31" t="s">
        <v>76</v>
      </c>
      <c r="N46" s="31" t="s">
        <v>76</v>
      </c>
      <c r="O46" s="31" t="s">
        <v>76</v>
      </c>
      <c r="P46" s="39">
        <v>1</v>
      </c>
      <c r="Q46" s="31" t="s">
        <v>76</v>
      </c>
      <c r="R46" s="31" t="s">
        <v>76</v>
      </c>
      <c r="S46" s="31" t="s">
        <v>76</v>
      </c>
      <c r="T46" s="31" t="s">
        <v>76</v>
      </c>
      <c r="U46" s="31" t="s">
        <v>76</v>
      </c>
      <c r="V46" s="31" t="s">
        <v>76</v>
      </c>
      <c r="W46" s="31" t="s">
        <v>76</v>
      </c>
      <c r="X46" s="31" t="s">
        <v>76</v>
      </c>
      <c r="Y46" s="31" t="s">
        <v>76</v>
      </c>
      <c r="Z46" s="31" t="s">
        <v>76</v>
      </c>
      <c r="AA46" s="31" t="s">
        <v>76</v>
      </c>
      <c r="AB46" s="31" t="s">
        <v>76</v>
      </c>
      <c r="AC46" s="31" t="s">
        <v>76</v>
      </c>
      <c r="AD46" s="31" t="s">
        <v>76</v>
      </c>
      <c r="AE46" s="31" t="s">
        <v>76</v>
      </c>
      <c r="AF46" s="31" t="s">
        <v>76</v>
      </c>
      <c r="AG46" s="31" t="s">
        <v>76</v>
      </c>
      <c r="AH46" s="31" t="s">
        <v>76</v>
      </c>
      <c r="AI46" s="31" t="s">
        <v>76</v>
      </c>
      <c r="AJ46" s="31" t="s">
        <v>76</v>
      </c>
      <c r="AK46" s="31" t="s">
        <v>76</v>
      </c>
      <c r="AL46" s="31" t="s">
        <v>76</v>
      </c>
      <c r="AM46" s="31" t="s">
        <v>76</v>
      </c>
      <c r="AN46" s="31" t="s">
        <v>76</v>
      </c>
      <c r="AO46" s="31" t="s">
        <v>76</v>
      </c>
      <c r="AP46" s="31" t="s">
        <v>76</v>
      </c>
      <c r="AQ46" s="31" t="s">
        <v>76</v>
      </c>
      <c r="AR46" s="31" t="s">
        <v>76</v>
      </c>
      <c r="AS46" s="31" t="s">
        <v>76</v>
      </c>
      <c r="AT46" s="31" t="s">
        <v>76</v>
      </c>
      <c r="AU46" s="31" t="s">
        <v>76</v>
      </c>
    </row>
    <row r="47" ht="30">
      <c r="A47" s="24" t="s">
        <v>86</v>
      </c>
      <c r="B47" s="49" t="s">
        <v>136</v>
      </c>
      <c r="C47" s="9" t="s">
        <v>137</v>
      </c>
      <c r="D47" s="31" t="s">
        <v>76</v>
      </c>
      <c r="E47" s="31" t="s">
        <v>76</v>
      </c>
      <c r="F47" s="31" t="s">
        <v>76</v>
      </c>
      <c r="G47" s="31" t="s">
        <v>76</v>
      </c>
      <c r="H47" s="31" t="s">
        <v>76</v>
      </c>
      <c r="I47" s="31" t="s">
        <v>76</v>
      </c>
      <c r="J47" s="31" t="s">
        <v>76</v>
      </c>
      <c r="K47" s="31" t="s">
        <v>76</v>
      </c>
      <c r="L47" s="1">
        <v>5.0599999999999996</v>
      </c>
      <c r="M47" s="31" t="s">
        <v>76</v>
      </c>
      <c r="N47" s="31" t="s">
        <v>76</v>
      </c>
      <c r="O47" s="31" t="s">
        <v>76</v>
      </c>
      <c r="P47" s="39">
        <v>1</v>
      </c>
      <c r="Q47" s="31" t="s">
        <v>76</v>
      </c>
      <c r="R47" s="31" t="s">
        <v>76</v>
      </c>
      <c r="S47" s="31" t="s">
        <v>76</v>
      </c>
      <c r="T47" s="31" t="s">
        <v>76</v>
      </c>
      <c r="U47" s="31" t="s">
        <v>76</v>
      </c>
      <c r="V47" s="31" t="s">
        <v>76</v>
      </c>
      <c r="W47" s="31" t="s">
        <v>76</v>
      </c>
      <c r="X47" s="31" t="s">
        <v>76</v>
      </c>
      <c r="Y47" s="31" t="s">
        <v>76</v>
      </c>
      <c r="Z47" s="31" t="s">
        <v>76</v>
      </c>
      <c r="AA47" s="31" t="s">
        <v>76</v>
      </c>
      <c r="AB47" s="31" t="s">
        <v>76</v>
      </c>
      <c r="AC47" s="31" t="s">
        <v>76</v>
      </c>
      <c r="AD47" s="31" t="s">
        <v>76</v>
      </c>
      <c r="AE47" s="31" t="s">
        <v>76</v>
      </c>
      <c r="AF47" s="31" t="s">
        <v>76</v>
      </c>
      <c r="AG47" s="31" t="s">
        <v>76</v>
      </c>
      <c r="AH47" s="31" t="s">
        <v>76</v>
      </c>
      <c r="AI47" s="31" t="s">
        <v>76</v>
      </c>
      <c r="AJ47" s="31" t="s">
        <v>76</v>
      </c>
      <c r="AK47" s="31" t="s">
        <v>76</v>
      </c>
      <c r="AL47" s="31" t="s">
        <v>76</v>
      </c>
      <c r="AM47" s="31" t="s">
        <v>76</v>
      </c>
      <c r="AN47" s="31" t="s">
        <v>76</v>
      </c>
      <c r="AO47" s="31" t="s">
        <v>76</v>
      </c>
      <c r="AP47" s="31" t="s">
        <v>76</v>
      </c>
      <c r="AQ47" s="31" t="s">
        <v>76</v>
      </c>
      <c r="AR47" s="31" t="s">
        <v>76</v>
      </c>
      <c r="AS47" s="31" t="s">
        <v>76</v>
      </c>
      <c r="AT47" s="31" t="s">
        <v>76</v>
      </c>
      <c r="AU47" s="31" t="s">
        <v>76</v>
      </c>
    </row>
    <row r="48" ht="30">
      <c r="A48" s="24" t="s">
        <v>89</v>
      </c>
      <c r="B48" s="49" t="s">
        <v>138</v>
      </c>
      <c r="C48" s="9" t="s">
        <v>139</v>
      </c>
      <c r="D48" s="31" t="s">
        <v>76</v>
      </c>
      <c r="E48" s="31" t="s">
        <v>76</v>
      </c>
      <c r="F48" s="31" t="s">
        <v>76</v>
      </c>
      <c r="G48" s="31" t="s">
        <v>76</v>
      </c>
      <c r="H48" s="31" t="s">
        <v>76</v>
      </c>
      <c r="I48" s="31" t="s">
        <v>76</v>
      </c>
      <c r="J48" s="31" t="s">
        <v>76</v>
      </c>
      <c r="K48" s="31" t="s">
        <v>76</v>
      </c>
      <c r="L48" s="1">
        <v>3.7000000000000002</v>
      </c>
      <c r="M48" s="31" t="s">
        <v>76</v>
      </c>
      <c r="N48" s="31" t="s">
        <v>76</v>
      </c>
      <c r="O48" s="31" t="s">
        <v>76</v>
      </c>
      <c r="P48" s="39">
        <v>1</v>
      </c>
      <c r="Q48" s="31" t="s">
        <v>76</v>
      </c>
      <c r="R48" s="31" t="s">
        <v>76</v>
      </c>
      <c r="S48" s="31" t="s">
        <v>76</v>
      </c>
      <c r="T48" s="31" t="s">
        <v>76</v>
      </c>
      <c r="U48" s="31" t="s">
        <v>76</v>
      </c>
      <c r="V48" s="31" t="s">
        <v>76</v>
      </c>
      <c r="W48" s="31" t="s">
        <v>76</v>
      </c>
      <c r="X48" s="31" t="s">
        <v>76</v>
      </c>
      <c r="Y48" s="31" t="s">
        <v>76</v>
      </c>
      <c r="Z48" s="31" t="s">
        <v>76</v>
      </c>
      <c r="AA48" s="31" t="s">
        <v>76</v>
      </c>
      <c r="AB48" s="31" t="s">
        <v>76</v>
      </c>
      <c r="AC48" s="31" t="s">
        <v>76</v>
      </c>
      <c r="AD48" s="31" t="s">
        <v>76</v>
      </c>
      <c r="AE48" s="31" t="s">
        <v>76</v>
      </c>
      <c r="AF48" s="31" t="s">
        <v>76</v>
      </c>
      <c r="AG48" s="31" t="s">
        <v>76</v>
      </c>
      <c r="AH48" s="31" t="s">
        <v>76</v>
      </c>
      <c r="AI48" s="31" t="s">
        <v>76</v>
      </c>
      <c r="AJ48" s="31" t="s">
        <v>76</v>
      </c>
      <c r="AK48" s="31" t="s">
        <v>76</v>
      </c>
      <c r="AL48" s="31" t="s">
        <v>76</v>
      </c>
      <c r="AM48" s="31" t="s">
        <v>76</v>
      </c>
      <c r="AN48" s="31" t="s">
        <v>76</v>
      </c>
      <c r="AO48" s="31" t="s">
        <v>76</v>
      </c>
      <c r="AP48" s="31" t="s">
        <v>76</v>
      </c>
      <c r="AQ48" s="31" t="s">
        <v>76</v>
      </c>
      <c r="AR48" s="31" t="s">
        <v>76</v>
      </c>
      <c r="AS48" s="31" t="s">
        <v>76</v>
      </c>
      <c r="AT48" s="31" t="s">
        <v>76</v>
      </c>
      <c r="AU48" s="31" t="s">
        <v>76</v>
      </c>
    </row>
    <row r="49" s="44" customFormat="1" ht="15.75">
      <c r="A49" s="28"/>
      <c r="B49" s="50" t="s">
        <v>140</v>
      </c>
      <c r="C49" s="31" t="s">
        <v>76</v>
      </c>
      <c r="D49" s="31" t="s">
        <v>76</v>
      </c>
      <c r="E49" s="31" t="s">
        <v>76</v>
      </c>
      <c r="F49" s="31" t="s">
        <v>76</v>
      </c>
      <c r="G49" s="31" t="s">
        <v>76</v>
      </c>
      <c r="H49" s="31" t="s">
        <v>76</v>
      </c>
      <c r="I49" s="31" t="s">
        <v>76</v>
      </c>
      <c r="J49" s="31" t="s">
        <v>76</v>
      </c>
      <c r="K49" s="31" t="s">
        <v>76</v>
      </c>
      <c r="L49" s="31" t="s">
        <v>76</v>
      </c>
      <c r="M49" s="31" t="s">
        <v>76</v>
      </c>
      <c r="N49" s="31" t="s">
        <v>76</v>
      </c>
      <c r="O49" s="31" t="s">
        <v>76</v>
      </c>
      <c r="P49" s="31" t="s">
        <v>76</v>
      </c>
      <c r="Q49" s="31" t="s">
        <v>76</v>
      </c>
      <c r="R49" s="31" t="s">
        <v>76</v>
      </c>
      <c r="S49" s="31" t="s">
        <v>76</v>
      </c>
      <c r="T49" s="31" t="s">
        <v>76</v>
      </c>
      <c r="U49" s="31" t="s">
        <v>76</v>
      </c>
      <c r="V49" s="31" t="s">
        <v>76</v>
      </c>
      <c r="W49" s="31" t="s">
        <v>76</v>
      </c>
      <c r="X49" s="31" t="s">
        <v>76</v>
      </c>
      <c r="Y49" s="31" t="s">
        <v>76</v>
      </c>
      <c r="Z49" s="31" t="s">
        <v>76</v>
      </c>
      <c r="AA49" s="31" t="s">
        <v>76</v>
      </c>
      <c r="AB49" s="31" t="s">
        <v>76</v>
      </c>
      <c r="AC49" s="31" t="s">
        <v>76</v>
      </c>
      <c r="AD49" s="31" t="s">
        <v>76</v>
      </c>
      <c r="AE49" s="31" t="s">
        <v>76</v>
      </c>
      <c r="AF49" s="31" t="s">
        <v>76</v>
      </c>
      <c r="AG49" s="31" t="s">
        <v>76</v>
      </c>
      <c r="AH49" s="31" t="s">
        <v>76</v>
      </c>
      <c r="AI49" s="31" t="s">
        <v>76</v>
      </c>
      <c r="AJ49" s="31" t="s">
        <v>76</v>
      </c>
      <c r="AK49" s="31" t="s">
        <v>76</v>
      </c>
      <c r="AL49" s="31" t="s">
        <v>76</v>
      </c>
      <c r="AM49" s="31" t="s">
        <v>76</v>
      </c>
      <c r="AN49" s="31" t="s">
        <v>76</v>
      </c>
      <c r="AO49" s="31" t="s">
        <v>76</v>
      </c>
      <c r="AP49" s="31" t="s">
        <v>76</v>
      </c>
      <c r="AQ49" s="31" t="s">
        <v>76</v>
      </c>
      <c r="AR49" s="31" t="s">
        <v>76</v>
      </c>
      <c r="AS49" s="31" t="s">
        <v>76</v>
      </c>
      <c r="AT49" s="31" t="s">
        <v>76</v>
      </c>
      <c r="AU49" s="31" t="s">
        <v>76</v>
      </c>
    </row>
    <row r="50" s="32" customFormat="1" ht="30">
      <c r="A50" s="33" t="s">
        <v>77</v>
      </c>
      <c r="B50" s="34" t="s">
        <v>78</v>
      </c>
      <c r="C50" s="35" t="s">
        <v>76</v>
      </c>
      <c r="D50" s="35" t="s">
        <v>76</v>
      </c>
      <c r="E50" s="35" t="s">
        <v>76</v>
      </c>
      <c r="F50" s="35" t="s">
        <v>76</v>
      </c>
      <c r="G50" s="35" t="s">
        <v>76</v>
      </c>
      <c r="H50" s="35" t="s">
        <v>76</v>
      </c>
      <c r="I50" s="35" t="s">
        <v>76</v>
      </c>
      <c r="J50" s="35" t="s">
        <v>76</v>
      </c>
      <c r="K50" s="35" t="s">
        <v>76</v>
      </c>
      <c r="L50" s="31" t="s">
        <v>76</v>
      </c>
      <c r="M50" s="31" t="s">
        <v>76</v>
      </c>
      <c r="N50" s="31" t="s">
        <v>76</v>
      </c>
      <c r="O50" s="31" t="s">
        <v>76</v>
      </c>
      <c r="P50" s="31" t="s">
        <v>76</v>
      </c>
      <c r="Q50" s="35" t="s">
        <v>76</v>
      </c>
      <c r="R50" s="35" t="s">
        <v>76</v>
      </c>
      <c r="S50" s="35" t="s">
        <v>76</v>
      </c>
      <c r="T50" s="35" t="s">
        <v>76</v>
      </c>
      <c r="U50" s="35" t="s">
        <v>76</v>
      </c>
      <c r="V50" s="35" t="s">
        <v>76</v>
      </c>
      <c r="W50" s="35" t="s">
        <v>76</v>
      </c>
      <c r="X50" s="35" t="s">
        <v>76</v>
      </c>
      <c r="Y50" s="35" t="s">
        <v>76</v>
      </c>
      <c r="Z50" s="35" t="s">
        <v>76</v>
      </c>
      <c r="AA50" s="35" t="s">
        <v>76</v>
      </c>
      <c r="AB50" s="35" t="s">
        <v>76</v>
      </c>
      <c r="AC50" s="35" t="s">
        <v>76</v>
      </c>
      <c r="AD50" s="35" t="s">
        <v>76</v>
      </c>
      <c r="AE50" s="35" t="s">
        <v>76</v>
      </c>
      <c r="AF50" s="35" t="s">
        <v>76</v>
      </c>
      <c r="AG50" s="35" t="s">
        <v>76</v>
      </c>
      <c r="AH50" s="35" t="s">
        <v>76</v>
      </c>
      <c r="AI50" s="35" t="s">
        <v>76</v>
      </c>
      <c r="AJ50" s="35" t="s">
        <v>76</v>
      </c>
      <c r="AK50" s="35" t="s">
        <v>76</v>
      </c>
      <c r="AL50" s="35" t="s">
        <v>76</v>
      </c>
      <c r="AM50" s="35" t="s">
        <v>76</v>
      </c>
      <c r="AN50" s="35" t="s">
        <v>76</v>
      </c>
      <c r="AO50" s="35" t="s">
        <v>76</v>
      </c>
      <c r="AP50" s="35" t="s">
        <v>76</v>
      </c>
      <c r="AQ50" s="35" t="s">
        <v>76</v>
      </c>
      <c r="AR50" s="35" t="s">
        <v>76</v>
      </c>
      <c r="AS50" s="35" t="s">
        <v>76</v>
      </c>
      <c r="AT50" s="35" t="s">
        <v>76</v>
      </c>
      <c r="AU50" s="35" t="s">
        <v>76</v>
      </c>
    </row>
    <row r="51" s="42" customFormat="1" ht="45">
      <c r="A51" s="33" t="s">
        <v>124</v>
      </c>
      <c r="B51" s="34" t="s">
        <v>125</v>
      </c>
      <c r="C51" s="35" t="s">
        <v>76</v>
      </c>
      <c r="D51" s="35" t="s">
        <v>76</v>
      </c>
      <c r="E51" s="35" t="s">
        <v>76</v>
      </c>
      <c r="F51" s="35" t="s">
        <v>76</v>
      </c>
      <c r="G51" s="35" t="s">
        <v>76</v>
      </c>
      <c r="H51" s="35" t="s">
        <v>76</v>
      </c>
      <c r="I51" s="35" t="s">
        <v>76</v>
      </c>
      <c r="J51" s="35" t="s">
        <v>76</v>
      </c>
      <c r="K51" s="35" t="s">
        <v>76</v>
      </c>
      <c r="L51" s="31" t="s">
        <v>76</v>
      </c>
      <c r="M51" s="31" t="s">
        <v>76</v>
      </c>
      <c r="N51" s="31" t="s">
        <v>76</v>
      </c>
      <c r="O51" s="31" t="s">
        <v>76</v>
      </c>
      <c r="P51" s="31" t="s">
        <v>76</v>
      </c>
      <c r="Q51" s="35" t="s">
        <v>76</v>
      </c>
      <c r="R51" s="35" t="s">
        <v>76</v>
      </c>
      <c r="S51" s="35" t="s">
        <v>76</v>
      </c>
      <c r="T51" s="35" t="s">
        <v>76</v>
      </c>
      <c r="U51" s="35" t="s">
        <v>76</v>
      </c>
      <c r="V51" s="35" t="s">
        <v>76</v>
      </c>
      <c r="W51" s="35" t="s">
        <v>76</v>
      </c>
      <c r="X51" s="35" t="s">
        <v>76</v>
      </c>
      <c r="Y51" s="35" t="s">
        <v>76</v>
      </c>
      <c r="Z51" s="35" t="s">
        <v>76</v>
      </c>
      <c r="AA51" s="35" t="s">
        <v>76</v>
      </c>
      <c r="AB51" s="35" t="s">
        <v>76</v>
      </c>
      <c r="AC51" s="35" t="s">
        <v>76</v>
      </c>
      <c r="AD51" s="35" t="s">
        <v>76</v>
      </c>
      <c r="AE51" s="35" t="s">
        <v>76</v>
      </c>
      <c r="AF51" s="35" t="s">
        <v>76</v>
      </c>
      <c r="AG51" s="35" t="s">
        <v>76</v>
      </c>
      <c r="AH51" s="35" t="s">
        <v>76</v>
      </c>
      <c r="AI51" s="35" t="s">
        <v>76</v>
      </c>
      <c r="AJ51" s="35" t="s">
        <v>76</v>
      </c>
      <c r="AK51" s="35" t="s">
        <v>76</v>
      </c>
      <c r="AL51" s="35" t="s">
        <v>76</v>
      </c>
      <c r="AM51" s="35" t="s">
        <v>76</v>
      </c>
      <c r="AN51" s="35" t="s">
        <v>76</v>
      </c>
      <c r="AO51" s="35" t="s">
        <v>76</v>
      </c>
      <c r="AP51" s="35" t="s">
        <v>76</v>
      </c>
      <c r="AQ51" s="35" t="s">
        <v>76</v>
      </c>
      <c r="AR51" s="35" t="s">
        <v>76</v>
      </c>
      <c r="AS51" s="35" t="s">
        <v>76</v>
      </c>
      <c r="AT51" s="35" t="s">
        <v>76</v>
      </c>
      <c r="AU51" s="35" t="s">
        <v>76</v>
      </c>
    </row>
    <row r="52" s="42" customFormat="1" ht="30">
      <c r="A52" s="33" t="s">
        <v>126</v>
      </c>
      <c r="B52" s="34" t="s">
        <v>127</v>
      </c>
      <c r="C52" s="35" t="s">
        <v>76</v>
      </c>
      <c r="D52" s="35" t="s">
        <v>76</v>
      </c>
      <c r="E52" s="35" t="s">
        <v>76</v>
      </c>
      <c r="F52" s="35" t="s">
        <v>76</v>
      </c>
      <c r="G52" s="35" t="s">
        <v>76</v>
      </c>
      <c r="H52" s="35" t="s">
        <v>76</v>
      </c>
      <c r="I52" s="35" t="s">
        <v>76</v>
      </c>
      <c r="J52" s="35" t="s">
        <v>76</v>
      </c>
      <c r="K52" s="35" t="s">
        <v>76</v>
      </c>
      <c r="L52" s="31" t="s">
        <v>76</v>
      </c>
      <c r="M52" s="31" t="s">
        <v>76</v>
      </c>
      <c r="N52" s="31" t="s">
        <v>76</v>
      </c>
      <c r="O52" s="31" t="s">
        <v>76</v>
      </c>
      <c r="P52" s="31" t="s">
        <v>76</v>
      </c>
      <c r="Q52" s="35" t="s">
        <v>76</v>
      </c>
      <c r="R52" s="35" t="s">
        <v>76</v>
      </c>
      <c r="S52" s="35" t="s">
        <v>76</v>
      </c>
      <c r="T52" s="35" t="s">
        <v>76</v>
      </c>
      <c r="U52" s="35" t="s">
        <v>76</v>
      </c>
      <c r="V52" s="35" t="s">
        <v>76</v>
      </c>
      <c r="W52" s="35" t="s">
        <v>76</v>
      </c>
      <c r="X52" s="35" t="s">
        <v>76</v>
      </c>
      <c r="Y52" s="35" t="s">
        <v>76</v>
      </c>
      <c r="Z52" s="35" t="s">
        <v>76</v>
      </c>
      <c r="AA52" s="35" t="s">
        <v>76</v>
      </c>
      <c r="AB52" s="35" t="s">
        <v>76</v>
      </c>
      <c r="AC52" s="35" t="s">
        <v>76</v>
      </c>
      <c r="AD52" s="35" t="s">
        <v>76</v>
      </c>
      <c r="AE52" s="35" t="s">
        <v>76</v>
      </c>
      <c r="AF52" s="35" t="s">
        <v>76</v>
      </c>
      <c r="AG52" s="35" t="s">
        <v>76</v>
      </c>
      <c r="AH52" s="35" t="s">
        <v>76</v>
      </c>
      <c r="AI52" s="35" t="s">
        <v>76</v>
      </c>
      <c r="AJ52" s="35" t="s">
        <v>76</v>
      </c>
      <c r="AK52" s="35" t="s">
        <v>76</v>
      </c>
      <c r="AL52" s="35" t="s">
        <v>76</v>
      </c>
      <c r="AM52" s="35" t="s">
        <v>76</v>
      </c>
      <c r="AN52" s="35" t="s">
        <v>76</v>
      </c>
      <c r="AO52" s="35" t="s">
        <v>76</v>
      </c>
      <c r="AP52" s="35" t="s">
        <v>76</v>
      </c>
      <c r="AQ52" s="35" t="s">
        <v>76</v>
      </c>
      <c r="AR52" s="35" t="s">
        <v>76</v>
      </c>
      <c r="AS52" s="35" t="s">
        <v>76</v>
      </c>
      <c r="AT52" s="35" t="s">
        <v>76</v>
      </c>
      <c r="AU52" s="35" t="s">
        <v>76</v>
      </c>
    </row>
    <row r="53" s="1" customFormat="1" ht="30">
      <c r="A53" s="24" t="s">
        <v>128</v>
      </c>
      <c r="B53" s="46" t="s">
        <v>141</v>
      </c>
      <c r="C53" s="9" t="s">
        <v>142</v>
      </c>
      <c r="D53" s="31" t="s">
        <v>76</v>
      </c>
      <c r="E53" s="31" t="s">
        <v>76</v>
      </c>
      <c r="F53" s="31" t="s">
        <v>76</v>
      </c>
      <c r="G53" s="31" t="s">
        <v>76</v>
      </c>
      <c r="H53" s="31" t="s">
        <v>76</v>
      </c>
      <c r="I53" s="31" t="s">
        <v>76</v>
      </c>
      <c r="J53" s="31" t="s">
        <v>76</v>
      </c>
      <c r="K53" s="31" t="s">
        <v>76</v>
      </c>
      <c r="L53" s="31" t="s">
        <v>76</v>
      </c>
      <c r="M53" s="31" t="s">
        <v>76</v>
      </c>
      <c r="N53" s="31" t="s">
        <v>76</v>
      </c>
      <c r="O53" s="31" t="s">
        <v>76</v>
      </c>
      <c r="P53" s="31" t="s">
        <v>76</v>
      </c>
      <c r="Q53" s="31" t="s">
        <v>76</v>
      </c>
      <c r="R53" s="31" t="s">
        <v>76</v>
      </c>
      <c r="S53" s="31" t="s">
        <v>76</v>
      </c>
      <c r="T53" s="31" t="s">
        <v>76</v>
      </c>
      <c r="U53" s="31" t="s">
        <v>76</v>
      </c>
      <c r="V53" s="31" t="s">
        <v>76</v>
      </c>
      <c r="W53" s="31" t="s">
        <v>76</v>
      </c>
      <c r="X53" s="31" t="s">
        <v>76</v>
      </c>
      <c r="Y53" s="31" t="s">
        <v>76</v>
      </c>
      <c r="Z53" s="31" t="s">
        <v>76</v>
      </c>
      <c r="AA53" s="31" t="s">
        <v>76</v>
      </c>
      <c r="AB53" s="31" t="s">
        <v>76</v>
      </c>
      <c r="AC53" s="31" t="s">
        <v>76</v>
      </c>
      <c r="AD53" s="31" t="s">
        <v>76</v>
      </c>
      <c r="AE53" s="31" t="s">
        <v>76</v>
      </c>
      <c r="AF53" s="31" t="s">
        <v>76</v>
      </c>
      <c r="AG53" s="31" t="s">
        <v>76</v>
      </c>
      <c r="AH53" s="31" t="s">
        <v>76</v>
      </c>
      <c r="AI53" s="31" t="s">
        <v>76</v>
      </c>
      <c r="AJ53" s="31" t="s">
        <v>76</v>
      </c>
      <c r="AK53" s="31" t="s">
        <v>76</v>
      </c>
      <c r="AL53" s="31" t="s">
        <v>76</v>
      </c>
      <c r="AM53" s="31" t="s">
        <v>76</v>
      </c>
      <c r="AN53" s="31" t="s">
        <v>76</v>
      </c>
      <c r="AO53" s="31" t="s">
        <v>76</v>
      </c>
      <c r="AP53" s="31" t="s">
        <v>76</v>
      </c>
      <c r="AQ53" s="31" t="s">
        <v>76</v>
      </c>
      <c r="AR53" s="31" t="s">
        <v>76</v>
      </c>
      <c r="AS53" s="31" t="s">
        <v>76</v>
      </c>
      <c r="AT53" s="31" t="s">
        <v>76</v>
      </c>
      <c r="AU53" s="31" t="s">
        <v>76</v>
      </c>
    </row>
    <row r="54" s="32" customFormat="1" ht="30">
      <c r="A54" s="33" t="s">
        <v>79</v>
      </c>
      <c r="B54" s="34" t="s">
        <v>80</v>
      </c>
      <c r="C54" s="35" t="s">
        <v>76</v>
      </c>
      <c r="D54" s="35" t="s">
        <v>76</v>
      </c>
      <c r="E54" s="35" t="s">
        <v>76</v>
      </c>
      <c r="F54" s="35" t="s">
        <v>76</v>
      </c>
      <c r="G54" s="35" t="s">
        <v>76</v>
      </c>
      <c r="H54" s="35" t="s">
        <v>76</v>
      </c>
      <c r="I54" s="35" t="s">
        <v>76</v>
      </c>
      <c r="J54" s="35" t="s">
        <v>76</v>
      </c>
      <c r="K54" s="35" t="s">
        <v>76</v>
      </c>
      <c r="L54" s="31" t="s">
        <v>76</v>
      </c>
      <c r="M54" s="31" t="s">
        <v>76</v>
      </c>
      <c r="N54" s="31" t="s">
        <v>76</v>
      </c>
      <c r="O54" s="31" t="s">
        <v>76</v>
      </c>
      <c r="P54" s="31" t="s">
        <v>76</v>
      </c>
      <c r="Q54" s="35" t="s">
        <v>76</v>
      </c>
      <c r="R54" s="35" t="s">
        <v>76</v>
      </c>
      <c r="S54" s="35" t="s">
        <v>76</v>
      </c>
      <c r="T54" s="35" t="s">
        <v>76</v>
      </c>
      <c r="U54" s="35" t="s">
        <v>76</v>
      </c>
      <c r="V54" s="35" t="s">
        <v>76</v>
      </c>
      <c r="W54" s="35" t="s">
        <v>76</v>
      </c>
      <c r="X54" s="35" t="s">
        <v>76</v>
      </c>
      <c r="Y54" s="35" t="s">
        <v>76</v>
      </c>
      <c r="Z54" s="35" t="s">
        <v>76</v>
      </c>
      <c r="AA54" s="35" t="s">
        <v>76</v>
      </c>
      <c r="AB54" s="35" t="s">
        <v>76</v>
      </c>
      <c r="AC54" s="35" t="s">
        <v>76</v>
      </c>
      <c r="AD54" s="35" t="s">
        <v>76</v>
      </c>
      <c r="AE54" s="35" t="s">
        <v>76</v>
      </c>
      <c r="AF54" s="35" t="s">
        <v>76</v>
      </c>
      <c r="AG54" s="35" t="s">
        <v>76</v>
      </c>
      <c r="AH54" s="35" t="s">
        <v>76</v>
      </c>
      <c r="AI54" s="35" t="s">
        <v>76</v>
      </c>
      <c r="AJ54" s="35" t="s">
        <v>76</v>
      </c>
      <c r="AK54" s="35" t="s">
        <v>76</v>
      </c>
      <c r="AL54" s="35" t="s">
        <v>76</v>
      </c>
      <c r="AM54" s="35" t="s">
        <v>76</v>
      </c>
      <c r="AN54" s="35" t="s">
        <v>76</v>
      </c>
      <c r="AO54" s="35" t="s">
        <v>76</v>
      </c>
      <c r="AP54" s="35" t="s">
        <v>76</v>
      </c>
      <c r="AQ54" s="35" t="s">
        <v>76</v>
      </c>
      <c r="AR54" s="35" t="s">
        <v>76</v>
      </c>
      <c r="AS54" s="35" t="s">
        <v>76</v>
      </c>
      <c r="AT54" s="35" t="s">
        <v>76</v>
      </c>
      <c r="AU54" s="35" t="s">
        <v>76</v>
      </c>
    </row>
    <row r="55" s="32" customFormat="1" ht="15.75">
      <c r="A55" s="33" t="s">
        <v>81</v>
      </c>
      <c r="B55" s="34" t="s">
        <v>82</v>
      </c>
      <c r="C55" s="35" t="s">
        <v>76</v>
      </c>
      <c r="D55" s="35" t="s">
        <v>76</v>
      </c>
      <c r="E55" s="35" t="s">
        <v>76</v>
      </c>
      <c r="F55" s="35" t="s">
        <v>76</v>
      </c>
      <c r="G55" s="35" t="s">
        <v>76</v>
      </c>
      <c r="H55" s="35" t="s">
        <v>76</v>
      </c>
      <c r="I55" s="35" t="s">
        <v>76</v>
      </c>
      <c r="J55" s="35" t="s">
        <v>76</v>
      </c>
      <c r="K55" s="35" t="s">
        <v>76</v>
      </c>
      <c r="L55" s="31" t="s">
        <v>76</v>
      </c>
      <c r="M55" s="31" t="s">
        <v>76</v>
      </c>
      <c r="N55" s="31" t="s">
        <v>76</v>
      </c>
      <c r="O55" s="31" t="s">
        <v>76</v>
      </c>
      <c r="P55" s="31" t="s">
        <v>76</v>
      </c>
      <c r="Q55" s="35" t="s">
        <v>76</v>
      </c>
      <c r="R55" s="35" t="s">
        <v>76</v>
      </c>
      <c r="S55" s="35" t="s">
        <v>76</v>
      </c>
      <c r="T55" s="35" t="s">
        <v>76</v>
      </c>
      <c r="U55" s="35" t="s">
        <v>76</v>
      </c>
      <c r="V55" s="35" t="s">
        <v>76</v>
      </c>
      <c r="W55" s="35" t="s">
        <v>76</v>
      </c>
      <c r="X55" s="35" t="s">
        <v>76</v>
      </c>
      <c r="Y55" s="35" t="s">
        <v>76</v>
      </c>
      <c r="Z55" s="35" t="s">
        <v>76</v>
      </c>
      <c r="AA55" s="35" t="s">
        <v>76</v>
      </c>
      <c r="AB55" s="35" t="s">
        <v>76</v>
      </c>
      <c r="AC55" s="35" t="s">
        <v>76</v>
      </c>
      <c r="AD55" s="35" t="s">
        <v>76</v>
      </c>
      <c r="AE55" s="35" t="s">
        <v>76</v>
      </c>
      <c r="AF55" s="35" t="s">
        <v>76</v>
      </c>
      <c r="AG55" s="35" t="s">
        <v>76</v>
      </c>
      <c r="AH55" s="35" t="s">
        <v>76</v>
      </c>
      <c r="AI55" s="35" t="s">
        <v>76</v>
      </c>
      <c r="AJ55" s="35" t="s">
        <v>76</v>
      </c>
      <c r="AK55" s="35" t="s">
        <v>76</v>
      </c>
      <c r="AL55" s="35" t="s">
        <v>76</v>
      </c>
      <c r="AM55" s="35" t="s">
        <v>76</v>
      </c>
      <c r="AN55" s="35" t="s">
        <v>76</v>
      </c>
      <c r="AO55" s="35" t="s">
        <v>76</v>
      </c>
      <c r="AP55" s="35" t="s">
        <v>76</v>
      </c>
      <c r="AQ55" s="35" t="s">
        <v>76</v>
      </c>
      <c r="AR55" s="35" t="s">
        <v>76</v>
      </c>
      <c r="AS55" s="35" t="s">
        <v>76</v>
      </c>
      <c r="AT55" s="35" t="s">
        <v>76</v>
      </c>
      <c r="AU55" s="35" t="s">
        <v>76</v>
      </c>
    </row>
    <row r="56" ht="30">
      <c r="A56" s="24" t="s">
        <v>83</v>
      </c>
      <c r="B56" s="37" t="s">
        <v>143</v>
      </c>
      <c r="C56" s="9" t="s">
        <v>144</v>
      </c>
      <c r="D56" s="31" t="s">
        <v>76</v>
      </c>
      <c r="E56" s="31" t="s">
        <v>76</v>
      </c>
      <c r="F56" s="31" t="s">
        <v>76</v>
      </c>
      <c r="G56" s="31" t="s">
        <v>76</v>
      </c>
      <c r="H56" s="31" t="s">
        <v>76</v>
      </c>
      <c r="I56" s="31" t="s">
        <v>76</v>
      </c>
      <c r="J56" s="31" t="s">
        <v>76</v>
      </c>
      <c r="K56" s="31" t="s">
        <v>76</v>
      </c>
      <c r="L56" s="1">
        <v>1</v>
      </c>
      <c r="M56" s="31" t="s">
        <v>76</v>
      </c>
      <c r="N56" s="31" t="s">
        <v>76</v>
      </c>
      <c r="O56" s="31" t="s">
        <v>76</v>
      </c>
      <c r="P56" s="39">
        <v>1</v>
      </c>
      <c r="Q56" s="31" t="s">
        <v>76</v>
      </c>
      <c r="R56" s="31" t="s">
        <v>76</v>
      </c>
      <c r="S56" s="31" t="s">
        <v>76</v>
      </c>
      <c r="T56" s="31" t="s">
        <v>76</v>
      </c>
      <c r="U56" s="31" t="s">
        <v>76</v>
      </c>
      <c r="V56" s="31" t="s">
        <v>76</v>
      </c>
      <c r="W56" s="31" t="s">
        <v>76</v>
      </c>
      <c r="X56" s="31" t="s">
        <v>76</v>
      </c>
      <c r="Y56" s="31" t="s">
        <v>76</v>
      </c>
      <c r="Z56" s="31" t="s">
        <v>76</v>
      </c>
      <c r="AA56" s="31" t="s">
        <v>76</v>
      </c>
      <c r="AB56" s="31" t="s">
        <v>76</v>
      </c>
      <c r="AC56" s="31" t="s">
        <v>76</v>
      </c>
      <c r="AD56" s="31" t="s">
        <v>76</v>
      </c>
      <c r="AE56" s="31" t="s">
        <v>76</v>
      </c>
      <c r="AF56" s="31" t="s">
        <v>76</v>
      </c>
      <c r="AG56" s="31" t="s">
        <v>76</v>
      </c>
      <c r="AH56" s="31" t="s">
        <v>76</v>
      </c>
      <c r="AI56" s="31" t="s">
        <v>76</v>
      </c>
      <c r="AJ56" s="31" t="s">
        <v>76</v>
      </c>
      <c r="AK56" s="31" t="s">
        <v>76</v>
      </c>
      <c r="AL56" s="31" t="s">
        <v>76</v>
      </c>
      <c r="AM56" s="31" t="s">
        <v>76</v>
      </c>
      <c r="AN56" s="31" t="s">
        <v>76</v>
      </c>
      <c r="AO56" s="31" t="s">
        <v>76</v>
      </c>
      <c r="AP56" s="31" t="s">
        <v>76</v>
      </c>
      <c r="AQ56" s="31" t="s">
        <v>76</v>
      </c>
      <c r="AR56" s="31" t="s">
        <v>76</v>
      </c>
      <c r="AS56" s="31" t="s">
        <v>76</v>
      </c>
      <c r="AT56" s="31" t="s">
        <v>76</v>
      </c>
      <c r="AU56" s="31" t="s">
        <v>76</v>
      </c>
    </row>
    <row r="57" ht="30">
      <c r="A57" s="24" t="s">
        <v>86</v>
      </c>
      <c r="B57" s="51" t="s">
        <v>145</v>
      </c>
      <c r="C57" s="9" t="s">
        <v>146</v>
      </c>
      <c r="D57" s="31" t="s">
        <v>76</v>
      </c>
      <c r="E57" s="31" t="s">
        <v>76</v>
      </c>
      <c r="F57" s="31" t="s">
        <v>76</v>
      </c>
      <c r="G57" s="31" t="s">
        <v>76</v>
      </c>
      <c r="H57" s="31" t="s">
        <v>76</v>
      </c>
      <c r="I57" s="31" t="s">
        <v>76</v>
      </c>
      <c r="J57" s="31" t="s">
        <v>76</v>
      </c>
      <c r="K57" s="31" t="s">
        <v>76</v>
      </c>
      <c r="L57" s="1">
        <v>1.2</v>
      </c>
      <c r="M57" s="31" t="s">
        <v>76</v>
      </c>
      <c r="N57" s="31" t="s">
        <v>76</v>
      </c>
      <c r="O57" s="31" t="s">
        <v>76</v>
      </c>
      <c r="P57" s="39">
        <v>1</v>
      </c>
      <c r="Q57" s="31" t="s">
        <v>76</v>
      </c>
      <c r="R57" s="31" t="s">
        <v>76</v>
      </c>
      <c r="S57" s="31" t="s">
        <v>76</v>
      </c>
      <c r="T57" s="31" t="s">
        <v>76</v>
      </c>
      <c r="U57" s="31" t="s">
        <v>76</v>
      </c>
      <c r="V57" s="31" t="s">
        <v>76</v>
      </c>
      <c r="W57" s="31" t="s">
        <v>76</v>
      </c>
      <c r="X57" s="31" t="s">
        <v>76</v>
      </c>
      <c r="Y57" s="31" t="s">
        <v>76</v>
      </c>
      <c r="Z57" s="31" t="s">
        <v>76</v>
      </c>
      <c r="AA57" s="31" t="s">
        <v>76</v>
      </c>
      <c r="AB57" s="31" t="s">
        <v>76</v>
      </c>
      <c r="AC57" s="31" t="s">
        <v>76</v>
      </c>
      <c r="AD57" s="31" t="s">
        <v>76</v>
      </c>
      <c r="AE57" s="31" t="s">
        <v>76</v>
      </c>
      <c r="AF57" s="31" t="s">
        <v>76</v>
      </c>
      <c r="AG57" s="31" t="s">
        <v>76</v>
      </c>
      <c r="AH57" s="31" t="s">
        <v>76</v>
      </c>
      <c r="AI57" s="31" t="s">
        <v>76</v>
      </c>
      <c r="AJ57" s="31" t="s">
        <v>76</v>
      </c>
      <c r="AK57" s="31" t="s">
        <v>76</v>
      </c>
      <c r="AL57" s="31" t="s">
        <v>76</v>
      </c>
      <c r="AM57" s="31" t="s">
        <v>76</v>
      </c>
      <c r="AN57" s="31" t="s">
        <v>76</v>
      </c>
      <c r="AO57" s="31" t="s">
        <v>76</v>
      </c>
      <c r="AP57" s="31" t="s">
        <v>76</v>
      </c>
      <c r="AQ57" s="31" t="s">
        <v>76</v>
      </c>
      <c r="AR57" s="31" t="s">
        <v>76</v>
      </c>
      <c r="AS57" s="31" t="s">
        <v>76</v>
      </c>
      <c r="AT57" s="31" t="s">
        <v>76</v>
      </c>
      <c r="AU57" s="31" t="s">
        <v>76</v>
      </c>
    </row>
    <row r="58" ht="30">
      <c r="A58" s="24" t="s">
        <v>89</v>
      </c>
      <c r="B58" s="51" t="s">
        <v>147</v>
      </c>
      <c r="C58" s="9" t="s">
        <v>148</v>
      </c>
      <c r="D58" s="31" t="s">
        <v>76</v>
      </c>
      <c r="E58" s="31" t="s">
        <v>76</v>
      </c>
      <c r="F58" s="31" t="s">
        <v>76</v>
      </c>
      <c r="G58" s="31" t="s">
        <v>76</v>
      </c>
      <c r="H58" s="31" t="s">
        <v>76</v>
      </c>
      <c r="I58" s="31" t="s">
        <v>76</v>
      </c>
      <c r="J58" s="31" t="s">
        <v>76</v>
      </c>
      <c r="K58" s="31" t="s">
        <v>76</v>
      </c>
      <c r="L58" s="1">
        <v>2.1000000000000001</v>
      </c>
      <c r="M58" s="31" t="s">
        <v>76</v>
      </c>
      <c r="N58" s="31" t="s">
        <v>76</v>
      </c>
      <c r="O58" s="31" t="s">
        <v>76</v>
      </c>
      <c r="P58" s="39">
        <v>1</v>
      </c>
      <c r="Q58" s="31" t="s">
        <v>76</v>
      </c>
      <c r="R58" s="31" t="s">
        <v>76</v>
      </c>
      <c r="S58" s="31" t="s">
        <v>76</v>
      </c>
      <c r="T58" s="31" t="s">
        <v>76</v>
      </c>
      <c r="U58" s="31" t="s">
        <v>76</v>
      </c>
      <c r="V58" s="31" t="s">
        <v>76</v>
      </c>
      <c r="W58" s="31" t="s">
        <v>76</v>
      </c>
      <c r="X58" s="31" t="s">
        <v>76</v>
      </c>
      <c r="Y58" s="31" t="s">
        <v>76</v>
      </c>
      <c r="Z58" s="31" t="s">
        <v>76</v>
      </c>
      <c r="AA58" s="31" t="s">
        <v>76</v>
      </c>
      <c r="AB58" s="31" t="s">
        <v>76</v>
      </c>
      <c r="AC58" s="31" t="s">
        <v>76</v>
      </c>
      <c r="AD58" s="31" t="s">
        <v>76</v>
      </c>
      <c r="AE58" s="31" t="s">
        <v>76</v>
      </c>
      <c r="AF58" s="31" t="s">
        <v>76</v>
      </c>
      <c r="AG58" s="31" t="s">
        <v>76</v>
      </c>
      <c r="AH58" s="31" t="s">
        <v>76</v>
      </c>
      <c r="AI58" s="31" t="s">
        <v>76</v>
      </c>
      <c r="AJ58" s="31" t="s">
        <v>76</v>
      </c>
      <c r="AK58" s="31" t="s">
        <v>76</v>
      </c>
      <c r="AL58" s="31" t="s">
        <v>76</v>
      </c>
      <c r="AM58" s="31" t="s">
        <v>76</v>
      </c>
      <c r="AN58" s="31" t="s">
        <v>76</v>
      </c>
      <c r="AO58" s="31" t="s">
        <v>76</v>
      </c>
      <c r="AP58" s="31" t="s">
        <v>76</v>
      </c>
      <c r="AQ58" s="31" t="s">
        <v>76</v>
      </c>
      <c r="AR58" s="31" t="s">
        <v>76</v>
      </c>
      <c r="AS58" s="31" t="s">
        <v>76</v>
      </c>
      <c r="AT58" s="31" t="s">
        <v>76</v>
      </c>
      <c r="AU58" s="31" t="s">
        <v>76</v>
      </c>
    </row>
    <row r="59" ht="30">
      <c r="A59" s="24" t="s">
        <v>92</v>
      </c>
      <c r="B59" s="37" t="s">
        <v>149</v>
      </c>
      <c r="C59" s="9" t="s">
        <v>150</v>
      </c>
      <c r="D59" s="31" t="s">
        <v>76</v>
      </c>
      <c r="E59" s="31" t="s">
        <v>76</v>
      </c>
      <c r="F59" s="31" t="s">
        <v>76</v>
      </c>
      <c r="G59" s="31" t="s">
        <v>76</v>
      </c>
      <c r="H59" s="31" t="s">
        <v>76</v>
      </c>
      <c r="I59" s="31" t="s">
        <v>76</v>
      </c>
      <c r="J59" s="31" t="s">
        <v>76</v>
      </c>
      <c r="K59" s="31" t="s">
        <v>76</v>
      </c>
      <c r="L59" s="1">
        <v>0.34999999999999998</v>
      </c>
      <c r="M59" s="31" t="s">
        <v>76</v>
      </c>
      <c r="N59" s="31" t="s">
        <v>76</v>
      </c>
      <c r="O59" s="31" t="s">
        <v>76</v>
      </c>
      <c r="P59" s="39">
        <v>1</v>
      </c>
      <c r="Q59" s="31" t="s">
        <v>76</v>
      </c>
      <c r="R59" s="31" t="s">
        <v>76</v>
      </c>
      <c r="S59" s="31" t="s">
        <v>76</v>
      </c>
      <c r="T59" s="31" t="s">
        <v>76</v>
      </c>
      <c r="U59" s="31" t="s">
        <v>76</v>
      </c>
      <c r="V59" s="31" t="s">
        <v>76</v>
      </c>
      <c r="W59" s="31" t="s">
        <v>76</v>
      </c>
      <c r="X59" s="31" t="s">
        <v>76</v>
      </c>
      <c r="Y59" s="31" t="s">
        <v>76</v>
      </c>
      <c r="Z59" s="31" t="s">
        <v>76</v>
      </c>
      <c r="AA59" s="31" t="s">
        <v>76</v>
      </c>
      <c r="AB59" s="31" t="s">
        <v>76</v>
      </c>
      <c r="AC59" s="31" t="s">
        <v>76</v>
      </c>
      <c r="AD59" s="31" t="s">
        <v>76</v>
      </c>
      <c r="AE59" s="31" t="s">
        <v>76</v>
      </c>
      <c r="AF59" s="31" t="s">
        <v>76</v>
      </c>
      <c r="AG59" s="31" t="s">
        <v>76</v>
      </c>
      <c r="AH59" s="31" t="s">
        <v>76</v>
      </c>
      <c r="AI59" s="31" t="s">
        <v>76</v>
      </c>
      <c r="AJ59" s="31" t="s">
        <v>76</v>
      </c>
      <c r="AK59" s="31" t="s">
        <v>76</v>
      </c>
      <c r="AL59" s="31" t="s">
        <v>76</v>
      </c>
      <c r="AM59" s="31" t="s">
        <v>76</v>
      </c>
      <c r="AN59" s="31" t="s">
        <v>76</v>
      </c>
      <c r="AO59" s="31" t="s">
        <v>76</v>
      </c>
      <c r="AP59" s="31" t="s">
        <v>76</v>
      </c>
      <c r="AQ59" s="31" t="s">
        <v>76</v>
      </c>
      <c r="AR59" s="31" t="s">
        <v>76</v>
      </c>
      <c r="AS59" s="31" t="s">
        <v>76</v>
      </c>
      <c r="AT59" s="31" t="s">
        <v>76</v>
      </c>
      <c r="AU59" s="31" t="s">
        <v>76</v>
      </c>
    </row>
    <row r="60" s="44" customFormat="1" ht="15.75">
      <c r="A60" s="28"/>
      <c r="B60" s="52" t="s">
        <v>151</v>
      </c>
      <c r="C60" s="31" t="s">
        <v>76</v>
      </c>
      <c r="D60" s="31" t="s">
        <v>76</v>
      </c>
      <c r="E60" s="31" t="s">
        <v>76</v>
      </c>
      <c r="F60" s="31" t="s">
        <v>76</v>
      </c>
      <c r="G60" s="31" t="s">
        <v>76</v>
      </c>
      <c r="H60" s="31" t="s">
        <v>76</v>
      </c>
      <c r="I60" s="31" t="s">
        <v>76</v>
      </c>
      <c r="J60" s="31" t="s">
        <v>76</v>
      </c>
      <c r="K60" s="31" t="s">
        <v>76</v>
      </c>
      <c r="L60" s="31" t="s">
        <v>76</v>
      </c>
      <c r="M60" s="31" t="s">
        <v>76</v>
      </c>
      <c r="N60" s="31" t="s">
        <v>76</v>
      </c>
      <c r="O60" s="31" t="s">
        <v>76</v>
      </c>
      <c r="P60" s="31" t="s">
        <v>76</v>
      </c>
      <c r="Q60" s="31" t="s">
        <v>76</v>
      </c>
      <c r="R60" s="31" t="s">
        <v>76</v>
      </c>
      <c r="S60" s="31" t="s">
        <v>76</v>
      </c>
      <c r="T60" s="31" t="s">
        <v>76</v>
      </c>
      <c r="U60" s="31" t="s">
        <v>76</v>
      </c>
      <c r="V60" s="31" t="s">
        <v>76</v>
      </c>
      <c r="W60" s="31" t="s">
        <v>76</v>
      </c>
      <c r="X60" s="31" t="s">
        <v>76</v>
      </c>
      <c r="Y60" s="31" t="s">
        <v>76</v>
      </c>
      <c r="Z60" s="31" t="s">
        <v>76</v>
      </c>
      <c r="AA60" s="31" t="s">
        <v>76</v>
      </c>
      <c r="AB60" s="31" t="s">
        <v>76</v>
      </c>
      <c r="AC60" s="31" t="s">
        <v>76</v>
      </c>
      <c r="AD60" s="31" t="s">
        <v>76</v>
      </c>
      <c r="AE60" s="31" t="s">
        <v>76</v>
      </c>
      <c r="AF60" s="31" t="s">
        <v>76</v>
      </c>
      <c r="AG60" s="31" t="s">
        <v>76</v>
      </c>
      <c r="AH60" s="31" t="s">
        <v>76</v>
      </c>
      <c r="AI60" s="31" t="s">
        <v>76</v>
      </c>
      <c r="AJ60" s="31" t="s">
        <v>76</v>
      </c>
      <c r="AK60" s="31" t="s">
        <v>76</v>
      </c>
      <c r="AL60" s="31" t="s">
        <v>76</v>
      </c>
      <c r="AM60" s="31" t="s">
        <v>76</v>
      </c>
      <c r="AN60" s="31" t="s">
        <v>76</v>
      </c>
      <c r="AO60" s="31" t="s">
        <v>76</v>
      </c>
      <c r="AP60" s="31" t="s">
        <v>76</v>
      </c>
      <c r="AQ60" s="31" t="s">
        <v>76</v>
      </c>
      <c r="AR60" s="31" t="s">
        <v>76</v>
      </c>
      <c r="AS60" s="31" t="s">
        <v>76</v>
      </c>
      <c r="AT60" s="31" t="s">
        <v>76</v>
      </c>
      <c r="AU60" s="31" t="s">
        <v>76</v>
      </c>
    </row>
    <row r="61" s="32" customFormat="1" ht="30">
      <c r="A61" s="33" t="s">
        <v>77</v>
      </c>
      <c r="B61" s="34" t="s">
        <v>78</v>
      </c>
      <c r="C61" s="35" t="s">
        <v>76</v>
      </c>
      <c r="D61" s="35" t="s">
        <v>76</v>
      </c>
      <c r="E61" s="35" t="s">
        <v>76</v>
      </c>
      <c r="F61" s="35" t="s">
        <v>76</v>
      </c>
      <c r="G61" s="35" t="s">
        <v>76</v>
      </c>
      <c r="H61" s="35" t="s">
        <v>76</v>
      </c>
      <c r="I61" s="35" t="s">
        <v>76</v>
      </c>
      <c r="J61" s="35" t="s">
        <v>76</v>
      </c>
      <c r="K61" s="35" t="s">
        <v>76</v>
      </c>
      <c r="L61" s="31" t="s">
        <v>76</v>
      </c>
      <c r="M61" s="31" t="s">
        <v>76</v>
      </c>
      <c r="N61" s="31" t="s">
        <v>76</v>
      </c>
      <c r="O61" s="31" t="s">
        <v>76</v>
      </c>
      <c r="P61" s="31" t="s">
        <v>76</v>
      </c>
      <c r="Q61" s="35" t="s">
        <v>76</v>
      </c>
      <c r="R61" s="35" t="s">
        <v>76</v>
      </c>
      <c r="S61" s="35" t="s">
        <v>76</v>
      </c>
      <c r="T61" s="35" t="s">
        <v>76</v>
      </c>
      <c r="U61" s="35" t="s">
        <v>76</v>
      </c>
      <c r="V61" s="35" t="s">
        <v>76</v>
      </c>
      <c r="W61" s="35" t="s">
        <v>76</v>
      </c>
      <c r="X61" s="35" t="s">
        <v>76</v>
      </c>
      <c r="Y61" s="35" t="s">
        <v>76</v>
      </c>
      <c r="Z61" s="35" t="s">
        <v>76</v>
      </c>
      <c r="AA61" s="35" t="s">
        <v>76</v>
      </c>
      <c r="AB61" s="35" t="s">
        <v>76</v>
      </c>
      <c r="AC61" s="35" t="s">
        <v>76</v>
      </c>
      <c r="AD61" s="35" t="s">
        <v>76</v>
      </c>
      <c r="AE61" s="35" t="s">
        <v>76</v>
      </c>
      <c r="AF61" s="35" t="s">
        <v>76</v>
      </c>
      <c r="AG61" s="35" t="s">
        <v>76</v>
      </c>
      <c r="AH61" s="35" t="s">
        <v>76</v>
      </c>
      <c r="AI61" s="35" t="s">
        <v>76</v>
      </c>
      <c r="AJ61" s="35" t="s">
        <v>76</v>
      </c>
      <c r="AK61" s="35" t="s">
        <v>76</v>
      </c>
      <c r="AL61" s="35" t="s">
        <v>76</v>
      </c>
      <c r="AM61" s="35" t="s">
        <v>76</v>
      </c>
      <c r="AN61" s="35" t="s">
        <v>76</v>
      </c>
      <c r="AO61" s="35" t="s">
        <v>76</v>
      </c>
      <c r="AP61" s="35" t="s">
        <v>76</v>
      </c>
      <c r="AQ61" s="35" t="s">
        <v>76</v>
      </c>
      <c r="AR61" s="35" t="s">
        <v>76</v>
      </c>
      <c r="AS61" s="35" t="s">
        <v>76</v>
      </c>
      <c r="AT61" s="35" t="s">
        <v>76</v>
      </c>
      <c r="AU61" s="35" t="s">
        <v>76</v>
      </c>
    </row>
    <row r="62" s="32" customFormat="1" ht="30">
      <c r="A62" s="33" t="s">
        <v>79</v>
      </c>
      <c r="B62" s="34" t="s">
        <v>80</v>
      </c>
      <c r="C62" s="35" t="s">
        <v>76</v>
      </c>
      <c r="D62" s="35" t="s">
        <v>76</v>
      </c>
      <c r="E62" s="35" t="s">
        <v>76</v>
      </c>
      <c r="F62" s="35" t="s">
        <v>76</v>
      </c>
      <c r="G62" s="35" t="s">
        <v>76</v>
      </c>
      <c r="H62" s="35" t="s">
        <v>76</v>
      </c>
      <c r="I62" s="35" t="s">
        <v>76</v>
      </c>
      <c r="J62" s="35" t="s">
        <v>76</v>
      </c>
      <c r="K62" s="35" t="s">
        <v>76</v>
      </c>
      <c r="L62" s="31" t="s">
        <v>76</v>
      </c>
      <c r="M62" s="31" t="s">
        <v>76</v>
      </c>
      <c r="N62" s="31" t="s">
        <v>76</v>
      </c>
      <c r="O62" s="31" t="s">
        <v>76</v>
      </c>
      <c r="P62" s="31" t="s">
        <v>76</v>
      </c>
      <c r="Q62" s="35" t="s">
        <v>76</v>
      </c>
      <c r="R62" s="35" t="s">
        <v>76</v>
      </c>
      <c r="S62" s="35" t="s">
        <v>76</v>
      </c>
      <c r="T62" s="35" t="s">
        <v>76</v>
      </c>
      <c r="U62" s="35" t="s">
        <v>76</v>
      </c>
      <c r="V62" s="35" t="s">
        <v>76</v>
      </c>
      <c r="W62" s="35" t="s">
        <v>76</v>
      </c>
      <c r="X62" s="35" t="s">
        <v>76</v>
      </c>
      <c r="Y62" s="35" t="s">
        <v>76</v>
      </c>
      <c r="Z62" s="35" t="s">
        <v>76</v>
      </c>
      <c r="AA62" s="35" t="s">
        <v>76</v>
      </c>
      <c r="AB62" s="35" t="s">
        <v>76</v>
      </c>
      <c r="AC62" s="35" t="s">
        <v>76</v>
      </c>
      <c r="AD62" s="35" t="s">
        <v>76</v>
      </c>
      <c r="AE62" s="35" t="s">
        <v>76</v>
      </c>
      <c r="AF62" s="35" t="s">
        <v>76</v>
      </c>
      <c r="AG62" s="35" t="s">
        <v>76</v>
      </c>
      <c r="AH62" s="35" t="s">
        <v>76</v>
      </c>
      <c r="AI62" s="35" t="s">
        <v>76</v>
      </c>
      <c r="AJ62" s="35" t="s">
        <v>76</v>
      </c>
      <c r="AK62" s="35" t="s">
        <v>76</v>
      </c>
      <c r="AL62" s="35" t="s">
        <v>76</v>
      </c>
      <c r="AM62" s="35" t="s">
        <v>76</v>
      </c>
      <c r="AN62" s="35" t="s">
        <v>76</v>
      </c>
      <c r="AO62" s="35" t="s">
        <v>76</v>
      </c>
      <c r="AP62" s="35" t="s">
        <v>76</v>
      </c>
      <c r="AQ62" s="35" t="s">
        <v>76</v>
      </c>
      <c r="AR62" s="35" t="s">
        <v>76</v>
      </c>
      <c r="AS62" s="35" t="s">
        <v>76</v>
      </c>
      <c r="AT62" s="35" t="s">
        <v>76</v>
      </c>
      <c r="AU62" s="35" t="s">
        <v>76</v>
      </c>
    </row>
    <row r="63" s="32" customFormat="1" ht="15.75">
      <c r="A63" s="33" t="s">
        <v>81</v>
      </c>
      <c r="B63" s="34" t="s">
        <v>82</v>
      </c>
      <c r="C63" s="35" t="s">
        <v>76</v>
      </c>
      <c r="D63" s="35" t="s">
        <v>76</v>
      </c>
      <c r="E63" s="35" t="s">
        <v>76</v>
      </c>
      <c r="F63" s="35" t="s">
        <v>76</v>
      </c>
      <c r="G63" s="35" t="s">
        <v>76</v>
      </c>
      <c r="H63" s="35" t="s">
        <v>76</v>
      </c>
      <c r="I63" s="35" t="s">
        <v>76</v>
      </c>
      <c r="J63" s="35" t="s">
        <v>76</v>
      </c>
      <c r="K63" s="35" t="s">
        <v>76</v>
      </c>
      <c r="L63" s="31" t="s">
        <v>76</v>
      </c>
      <c r="M63" s="31" t="s">
        <v>76</v>
      </c>
      <c r="N63" s="31" t="s">
        <v>76</v>
      </c>
      <c r="O63" s="31" t="s">
        <v>76</v>
      </c>
      <c r="P63" s="31" t="s">
        <v>76</v>
      </c>
      <c r="Q63" s="35" t="s">
        <v>76</v>
      </c>
      <c r="R63" s="35" t="s">
        <v>76</v>
      </c>
      <c r="S63" s="35" t="s">
        <v>76</v>
      </c>
      <c r="T63" s="35" t="s">
        <v>76</v>
      </c>
      <c r="U63" s="35" t="s">
        <v>76</v>
      </c>
      <c r="V63" s="35" t="s">
        <v>76</v>
      </c>
      <c r="W63" s="35" t="s">
        <v>76</v>
      </c>
      <c r="X63" s="35" t="s">
        <v>76</v>
      </c>
      <c r="Y63" s="35" t="s">
        <v>76</v>
      </c>
      <c r="Z63" s="35" t="s">
        <v>76</v>
      </c>
      <c r="AA63" s="35" t="s">
        <v>76</v>
      </c>
      <c r="AB63" s="35" t="s">
        <v>76</v>
      </c>
      <c r="AC63" s="35" t="s">
        <v>76</v>
      </c>
      <c r="AD63" s="35" t="s">
        <v>76</v>
      </c>
      <c r="AE63" s="35" t="s">
        <v>76</v>
      </c>
      <c r="AF63" s="35" t="s">
        <v>76</v>
      </c>
      <c r="AG63" s="35" t="s">
        <v>76</v>
      </c>
      <c r="AH63" s="35" t="s">
        <v>76</v>
      </c>
      <c r="AI63" s="35" t="s">
        <v>76</v>
      </c>
      <c r="AJ63" s="35" t="s">
        <v>76</v>
      </c>
      <c r="AK63" s="35" t="s">
        <v>76</v>
      </c>
      <c r="AL63" s="35" t="s">
        <v>76</v>
      </c>
      <c r="AM63" s="35" t="s">
        <v>76</v>
      </c>
      <c r="AN63" s="35" t="s">
        <v>76</v>
      </c>
      <c r="AO63" s="35" t="s">
        <v>76</v>
      </c>
      <c r="AP63" s="35" t="s">
        <v>76</v>
      </c>
      <c r="AQ63" s="35" t="s">
        <v>76</v>
      </c>
      <c r="AR63" s="35" t="s">
        <v>76</v>
      </c>
      <c r="AS63" s="35" t="s">
        <v>76</v>
      </c>
      <c r="AT63" s="35" t="s">
        <v>76</v>
      </c>
      <c r="AU63" s="35" t="s">
        <v>76</v>
      </c>
    </row>
    <row r="64" ht="30">
      <c r="A64" s="24" t="s">
        <v>83</v>
      </c>
      <c r="B64" s="40" t="s">
        <v>152</v>
      </c>
      <c r="C64" s="9" t="s">
        <v>153</v>
      </c>
      <c r="D64" s="31" t="s">
        <v>76</v>
      </c>
      <c r="E64" s="31" t="s">
        <v>76</v>
      </c>
      <c r="F64" s="31" t="s">
        <v>76</v>
      </c>
      <c r="G64" s="31" t="s">
        <v>76</v>
      </c>
      <c r="H64" s="31" t="s">
        <v>76</v>
      </c>
      <c r="I64" s="31" t="s">
        <v>76</v>
      </c>
      <c r="J64" s="31" t="s">
        <v>76</v>
      </c>
      <c r="K64" s="31" t="s">
        <v>76</v>
      </c>
      <c r="L64" s="1">
        <v>2.7599999999999998</v>
      </c>
      <c r="M64" s="31" t="s">
        <v>76</v>
      </c>
      <c r="N64" s="31" t="s">
        <v>76</v>
      </c>
      <c r="O64" s="31" t="s">
        <v>76</v>
      </c>
      <c r="P64" s="39">
        <v>1</v>
      </c>
      <c r="Q64" s="31" t="s">
        <v>76</v>
      </c>
      <c r="R64" s="31" t="s">
        <v>76</v>
      </c>
      <c r="S64" s="31" t="s">
        <v>76</v>
      </c>
      <c r="T64" s="31" t="s">
        <v>76</v>
      </c>
      <c r="U64" s="31" t="s">
        <v>76</v>
      </c>
      <c r="V64" s="31" t="s">
        <v>76</v>
      </c>
      <c r="W64" s="31" t="s">
        <v>76</v>
      </c>
      <c r="X64" s="31" t="s">
        <v>76</v>
      </c>
      <c r="Y64" s="31" t="s">
        <v>76</v>
      </c>
      <c r="Z64" s="31" t="s">
        <v>76</v>
      </c>
      <c r="AA64" s="31" t="s">
        <v>76</v>
      </c>
      <c r="AB64" s="31" t="s">
        <v>76</v>
      </c>
      <c r="AC64" s="31" t="s">
        <v>76</v>
      </c>
      <c r="AD64" s="31" t="s">
        <v>76</v>
      </c>
      <c r="AE64" s="31" t="s">
        <v>76</v>
      </c>
      <c r="AF64" s="31" t="s">
        <v>76</v>
      </c>
      <c r="AG64" s="31" t="s">
        <v>76</v>
      </c>
      <c r="AH64" s="31" t="s">
        <v>76</v>
      </c>
      <c r="AI64" s="31" t="s">
        <v>76</v>
      </c>
      <c r="AJ64" s="31" t="s">
        <v>76</v>
      </c>
      <c r="AK64" s="31" t="s">
        <v>76</v>
      </c>
      <c r="AL64" s="31" t="s">
        <v>76</v>
      </c>
      <c r="AM64" s="31" t="s">
        <v>76</v>
      </c>
      <c r="AN64" s="31" t="s">
        <v>76</v>
      </c>
      <c r="AO64" s="31" t="s">
        <v>76</v>
      </c>
      <c r="AP64" s="31" t="s">
        <v>76</v>
      </c>
      <c r="AQ64" s="31" t="s">
        <v>76</v>
      </c>
      <c r="AR64" s="31" t="s">
        <v>76</v>
      </c>
      <c r="AS64" s="31" t="s">
        <v>76</v>
      </c>
      <c r="AT64" s="31" t="s">
        <v>76</v>
      </c>
      <c r="AU64" s="31" t="s">
        <v>76</v>
      </c>
    </row>
    <row r="65" ht="31.5">
      <c r="A65" s="24" t="s">
        <v>86</v>
      </c>
      <c r="B65" s="40" t="s">
        <v>154</v>
      </c>
      <c r="C65" s="9" t="s">
        <v>155</v>
      </c>
      <c r="D65" s="31" t="s">
        <v>76</v>
      </c>
      <c r="E65" s="31" t="s">
        <v>76</v>
      </c>
      <c r="F65" s="31" t="s">
        <v>76</v>
      </c>
      <c r="G65" s="31" t="s">
        <v>76</v>
      </c>
      <c r="H65" s="31" t="s">
        <v>76</v>
      </c>
      <c r="I65" s="31" t="s">
        <v>76</v>
      </c>
      <c r="J65" s="31" t="s">
        <v>76</v>
      </c>
      <c r="K65" s="31" t="s">
        <v>76</v>
      </c>
      <c r="L65" s="1">
        <v>2.48</v>
      </c>
      <c r="M65" s="31" t="s">
        <v>76</v>
      </c>
      <c r="N65" s="31" t="s">
        <v>76</v>
      </c>
      <c r="O65" s="31" t="s">
        <v>76</v>
      </c>
      <c r="P65" s="39">
        <v>1</v>
      </c>
      <c r="Q65" s="31" t="s">
        <v>76</v>
      </c>
      <c r="R65" s="31" t="s">
        <v>76</v>
      </c>
      <c r="S65" s="31" t="s">
        <v>76</v>
      </c>
      <c r="T65" s="31" t="s">
        <v>76</v>
      </c>
      <c r="U65" s="31" t="s">
        <v>76</v>
      </c>
      <c r="V65" s="31" t="s">
        <v>76</v>
      </c>
      <c r="W65" s="31" t="s">
        <v>76</v>
      </c>
      <c r="X65" s="31" t="s">
        <v>76</v>
      </c>
      <c r="Y65" s="31" t="s">
        <v>76</v>
      </c>
      <c r="Z65" s="31" t="s">
        <v>76</v>
      </c>
      <c r="AA65" s="31" t="s">
        <v>76</v>
      </c>
      <c r="AB65" s="31" t="s">
        <v>76</v>
      </c>
      <c r="AC65" s="31" t="s">
        <v>76</v>
      </c>
      <c r="AD65" s="31" t="s">
        <v>76</v>
      </c>
      <c r="AE65" s="31" t="s">
        <v>76</v>
      </c>
      <c r="AF65" s="31" t="s">
        <v>76</v>
      </c>
      <c r="AG65" s="31" t="s">
        <v>76</v>
      </c>
      <c r="AH65" s="31" t="s">
        <v>76</v>
      </c>
      <c r="AI65" s="31" t="s">
        <v>76</v>
      </c>
      <c r="AJ65" s="31" t="s">
        <v>76</v>
      </c>
      <c r="AK65" s="31" t="s">
        <v>76</v>
      </c>
      <c r="AL65" s="31" t="s">
        <v>76</v>
      </c>
      <c r="AM65" s="31" t="s">
        <v>76</v>
      </c>
      <c r="AN65" s="31" t="s">
        <v>76</v>
      </c>
      <c r="AO65" s="31" t="s">
        <v>76</v>
      </c>
      <c r="AP65" s="31" t="s">
        <v>76</v>
      </c>
      <c r="AQ65" s="31" t="s">
        <v>76</v>
      </c>
      <c r="AR65" s="31" t="s">
        <v>76</v>
      </c>
      <c r="AS65" s="31" t="s">
        <v>76</v>
      </c>
      <c r="AT65" s="31" t="s">
        <v>76</v>
      </c>
      <c r="AU65" s="31" t="s">
        <v>76</v>
      </c>
    </row>
    <row r="66" s="42" customFormat="1" ht="31.5">
      <c r="A66" s="33" t="s">
        <v>116</v>
      </c>
      <c r="B66" s="34" t="s">
        <v>117</v>
      </c>
      <c r="C66" s="35" t="s">
        <v>76</v>
      </c>
      <c r="D66" s="35" t="s">
        <v>76</v>
      </c>
      <c r="E66" s="35" t="s">
        <v>76</v>
      </c>
      <c r="F66" s="35" t="s">
        <v>76</v>
      </c>
      <c r="G66" s="35" t="s">
        <v>76</v>
      </c>
      <c r="H66" s="35" t="s">
        <v>76</v>
      </c>
      <c r="I66" s="35" t="s">
        <v>76</v>
      </c>
      <c r="J66" s="35" t="s">
        <v>76</v>
      </c>
      <c r="K66" s="35" t="s">
        <v>76</v>
      </c>
      <c r="L66" s="31" t="s">
        <v>76</v>
      </c>
      <c r="M66" s="31" t="s">
        <v>76</v>
      </c>
      <c r="N66" s="31" t="s">
        <v>76</v>
      </c>
      <c r="O66" s="31" t="s">
        <v>76</v>
      </c>
      <c r="P66" s="31" t="s">
        <v>76</v>
      </c>
      <c r="Q66" s="35" t="s">
        <v>76</v>
      </c>
      <c r="R66" s="35" t="s">
        <v>76</v>
      </c>
      <c r="S66" s="35" t="s">
        <v>76</v>
      </c>
      <c r="T66" s="35" t="s">
        <v>76</v>
      </c>
      <c r="U66" s="35" t="s">
        <v>76</v>
      </c>
      <c r="V66" s="35" t="s">
        <v>76</v>
      </c>
      <c r="W66" s="35" t="s">
        <v>76</v>
      </c>
      <c r="X66" s="35" t="s">
        <v>76</v>
      </c>
      <c r="Y66" s="35" t="s">
        <v>76</v>
      </c>
      <c r="Z66" s="35" t="s">
        <v>76</v>
      </c>
      <c r="AA66" s="35" t="s">
        <v>76</v>
      </c>
      <c r="AB66" s="35" t="s">
        <v>76</v>
      </c>
      <c r="AC66" s="35" t="s">
        <v>76</v>
      </c>
      <c r="AD66" s="35" t="s">
        <v>76</v>
      </c>
      <c r="AE66" s="35" t="s">
        <v>76</v>
      </c>
      <c r="AF66" s="35" t="s">
        <v>76</v>
      </c>
      <c r="AG66" s="35" t="s">
        <v>76</v>
      </c>
      <c r="AH66" s="35" t="s">
        <v>76</v>
      </c>
      <c r="AI66" s="35" t="s">
        <v>76</v>
      </c>
      <c r="AJ66" s="35" t="s">
        <v>76</v>
      </c>
      <c r="AK66" s="35" t="s">
        <v>76</v>
      </c>
      <c r="AL66" s="35" t="s">
        <v>76</v>
      </c>
      <c r="AM66" s="35" t="s">
        <v>76</v>
      </c>
      <c r="AN66" s="35" t="s">
        <v>76</v>
      </c>
      <c r="AO66" s="35" t="s">
        <v>76</v>
      </c>
      <c r="AP66" s="35" t="s">
        <v>76</v>
      </c>
      <c r="AQ66" s="35" t="s">
        <v>76</v>
      </c>
      <c r="AR66" s="35" t="s">
        <v>76</v>
      </c>
      <c r="AS66" s="35" t="s">
        <v>76</v>
      </c>
      <c r="AT66" s="35" t="s">
        <v>76</v>
      </c>
      <c r="AU66" s="35" t="s">
        <v>76</v>
      </c>
    </row>
    <row r="67" s="42" customFormat="1" ht="31.5">
      <c r="A67" s="33" t="s">
        <v>118</v>
      </c>
      <c r="B67" s="34" t="s">
        <v>119</v>
      </c>
      <c r="C67" s="35" t="s">
        <v>76</v>
      </c>
      <c r="D67" s="35" t="s">
        <v>76</v>
      </c>
      <c r="E67" s="35" t="s">
        <v>76</v>
      </c>
      <c r="F67" s="35" t="s">
        <v>76</v>
      </c>
      <c r="G67" s="35" t="s">
        <v>76</v>
      </c>
      <c r="H67" s="35" t="s">
        <v>76</v>
      </c>
      <c r="I67" s="35" t="s">
        <v>76</v>
      </c>
      <c r="J67" s="35" t="s">
        <v>76</v>
      </c>
      <c r="K67" s="35" t="s">
        <v>76</v>
      </c>
      <c r="L67" s="31" t="s">
        <v>76</v>
      </c>
      <c r="M67" s="31" t="s">
        <v>76</v>
      </c>
      <c r="N67" s="31" t="s">
        <v>76</v>
      </c>
      <c r="O67" s="31" t="s">
        <v>76</v>
      </c>
      <c r="P67" s="31" t="s">
        <v>76</v>
      </c>
      <c r="Q67" s="35" t="s">
        <v>76</v>
      </c>
      <c r="R67" s="35" t="s">
        <v>76</v>
      </c>
      <c r="S67" s="35" t="s">
        <v>76</v>
      </c>
      <c r="T67" s="35" t="s">
        <v>76</v>
      </c>
      <c r="U67" s="35" t="s">
        <v>76</v>
      </c>
      <c r="V67" s="35" t="s">
        <v>76</v>
      </c>
      <c r="W67" s="35" t="s">
        <v>76</v>
      </c>
      <c r="X67" s="35" t="s">
        <v>76</v>
      </c>
      <c r="Y67" s="35" t="s">
        <v>76</v>
      </c>
      <c r="Z67" s="35" t="s">
        <v>76</v>
      </c>
      <c r="AA67" s="35" t="s">
        <v>76</v>
      </c>
      <c r="AB67" s="35" t="s">
        <v>76</v>
      </c>
      <c r="AC67" s="35" t="s">
        <v>76</v>
      </c>
      <c r="AD67" s="35" t="s">
        <v>76</v>
      </c>
      <c r="AE67" s="35" t="s">
        <v>76</v>
      </c>
      <c r="AF67" s="35" t="s">
        <v>76</v>
      </c>
      <c r="AG67" s="35" t="s">
        <v>76</v>
      </c>
      <c r="AH67" s="35" t="s">
        <v>76</v>
      </c>
      <c r="AI67" s="35" t="s">
        <v>76</v>
      </c>
      <c r="AJ67" s="35" t="s">
        <v>76</v>
      </c>
      <c r="AK67" s="35" t="s">
        <v>76</v>
      </c>
      <c r="AL67" s="35" t="s">
        <v>76</v>
      </c>
      <c r="AM67" s="35" t="s">
        <v>76</v>
      </c>
      <c r="AN67" s="35" t="s">
        <v>76</v>
      </c>
      <c r="AO67" s="35" t="s">
        <v>76</v>
      </c>
      <c r="AP67" s="35" t="s">
        <v>76</v>
      </c>
      <c r="AQ67" s="35" t="s">
        <v>76</v>
      </c>
      <c r="AR67" s="35" t="s">
        <v>76</v>
      </c>
      <c r="AS67" s="35" t="s">
        <v>76</v>
      </c>
      <c r="AT67" s="35" t="s">
        <v>76</v>
      </c>
      <c r="AU67" s="35" t="s">
        <v>76</v>
      </c>
    </row>
    <row r="68" ht="31.5">
      <c r="A68" s="24" t="s">
        <v>120</v>
      </c>
      <c r="B68" s="40" t="s">
        <v>156</v>
      </c>
      <c r="C68" s="9" t="s">
        <v>155</v>
      </c>
      <c r="D68" s="31" t="s">
        <v>76</v>
      </c>
      <c r="E68" s="31" t="s">
        <v>76</v>
      </c>
      <c r="F68" s="31" t="s">
        <v>76</v>
      </c>
      <c r="G68" s="31" t="s">
        <v>76</v>
      </c>
      <c r="H68" s="31" t="s">
        <v>76</v>
      </c>
      <c r="I68" s="31" t="s">
        <v>76</v>
      </c>
      <c r="J68" s="31" t="s">
        <v>76</v>
      </c>
      <c r="K68" s="31" t="s">
        <v>76</v>
      </c>
      <c r="L68" s="31" t="s">
        <v>76</v>
      </c>
      <c r="M68" s="31" t="s">
        <v>76</v>
      </c>
      <c r="N68" s="31" t="s">
        <v>76</v>
      </c>
      <c r="O68" s="31" t="s">
        <v>76</v>
      </c>
      <c r="P68" s="31" t="s">
        <v>76</v>
      </c>
      <c r="Q68" s="31" t="s">
        <v>76</v>
      </c>
      <c r="R68" s="31" t="s">
        <v>76</v>
      </c>
      <c r="S68" s="31" t="s">
        <v>76</v>
      </c>
      <c r="T68" s="31" t="s">
        <v>76</v>
      </c>
      <c r="U68" s="31" t="s">
        <v>76</v>
      </c>
      <c r="V68" s="31" t="s">
        <v>76</v>
      </c>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c r="AK68" s="31" t="s">
        <v>76</v>
      </c>
      <c r="AL68" s="31" t="s">
        <v>76</v>
      </c>
      <c r="AM68" s="31" t="s">
        <v>76</v>
      </c>
      <c r="AN68" s="31" t="s">
        <v>76</v>
      </c>
      <c r="AO68" s="31" t="s">
        <v>76</v>
      </c>
      <c r="AP68" s="31" t="s">
        <v>76</v>
      </c>
      <c r="AQ68" s="31" t="s">
        <v>76</v>
      </c>
      <c r="AR68" s="31" t="s">
        <v>76</v>
      </c>
      <c r="AS68" s="31" t="s">
        <v>76</v>
      </c>
      <c r="AT68" s="31" t="s">
        <v>76</v>
      </c>
      <c r="AU68" s="31" t="s">
        <v>76</v>
      </c>
    </row>
    <row r="69" s="44" customFormat="1" ht="15.75">
      <c r="A69" s="28"/>
      <c r="B69" s="53" t="s">
        <v>157</v>
      </c>
      <c r="C69" s="31" t="s">
        <v>76</v>
      </c>
      <c r="D69" s="31" t="s">
        <v>76</v>
      </c>
      <c r="E69" s="31" t="s">
        <v>76</v>
      </c>
      <c r="F69" s="31" t="s">
        <v>76</v>
      </c>
      <c r="G69" s="31" t="s">
        <v>76</v>
      </c>
      <c r="H69" s="31" t="s">
        <v>76</v>
      </c>
      <c r="I69" s="31" t="s">
        <v>76</v>
      </c>
      <c r="J69" s="31" t="s">
        <v>76</v>
      </c>
      <c r="K69" s="31" t="s">
        <v>76</v>
      </c>
      <c r="L69" s="31" t="s">
        <v>76</v>
      </c>
      <c r="M69" s="31" t="s">
        <v>76</v>
      </c>
      <c r="N69" s="31" t="s">
        <v>76</v>
      </c>
      <c r="O69" s="31" t="s">
        <v>76</v>
      </c>
      <c r="P69" s="31" t="s">
        <v>76</v>
      </c>
      <c r="Q69" s="31" t="s">
        <v>76</v>
      </c>
      <c r="R69" s="31" t="s">
        <v>76</v>
      </c>
      <c r="S69" s="31" t="s">
        <v>76</v>
      </c>
      <c r="T69" s="31" t="s">
        <v>76</v>
      </c>
      <c r="U69" s="31" t="s">
        <v>76</v>
      </c>
      <c r="V69" s="31" t="s">
        <v>76</v>
      </c>
      <c r="W69" s="31" t="s">
        <v>76</v>
      </c>
      <c r="X69" s="31" t="s">
        <v>76</v>
      </c>
      <c r="Y69" s="31" t="s">
        <v>76</v>
      </c>
      <c r="Z69" s="31" t="s">
        <v>76</v>
      </c>
      <c r="AA69" s="31" t="s">
        <v>76</v>
      </c>
      <c r="AB69" s="31" t="s">
        <v>76</v>
      </c>
      <c r="AC69" s="31" t="s">
        <v>76</v>
      </c>
      <c r="AD69" s="31" t="s">
        <v>76</v>
      </c>
      <c r="AE69" s="31" t="s">
        <v>76</v>
      </c>
      <c r="AF69" s="31" t="s">
        <v>76</v>
      </c>
      <c r="AG69" s="31" t="s">
        <v>76</v>
      </c>
      <c r="AH69" s="31" t="s">
        <v>76</v>
      </c>
      <c r="AI69" s="31" t="s">
        <v>76</v>
      </c>
      <c r="AJ69" s="31" t="s">
        <v>76</v>
      </c>
      <c r="AK69" s="31" t="s">
        <v>76</v>
      </c>
      <c r="AL69" s="31" t="s">
        <v>76</v>
      </c>
      <c r="AM69" s="31" t="s">
        <v>76</v>
      </c>
      <c r="AN69" s="31" t="s">
        <v>76</v>
      </c>
      <c r="AO69" s="31" t="s">
        <v>76</v>
      </c>
      <c r="AP69" s="31" t="s">
        <v>76</v>
      </c>
      <c r="AQ69" s="31" t="s">
        <v>76</v>
      </c>
      <c r="AR69" s="31" t="s">
        <v>76</v>
      </c>
      <c r="AS69" s="31" t="s">
        <v>76</v>
      </c>
      <c r="AT69" s="31" t="s">
        <v>76</v>
      </c>
      <c r="AU69" s="31" t="s">
        <v>76</v>
      </c>
    </row>
    <row r="70" s="32" customFormat="1" ht="31.5">
      <c r="A70" s="33" t="s">
        <v>77</v>
      </c>
      <c r="B70" s="34" t="s">
        <v>78</v>
      </c>
      <c r="C70" s="35" t="s">
        <v>76</v>
      </c>
      <c r="D70" s="35" t="s">
        <v>76</v>
      </c>
      <c r="E70" s="35" t="s">
        <v>76</v>
      </c>
      <c r="F70" s="35" t="s">
        <v>76</v>
      </c>
      <c r="G70" s="35" t="s">
        <v>76</v>
      </c>
      <c r="H70" s="35" t="s">
        <v>76</v>
      </c>
      <c r="I70" s="35" t="s">
        <v>76</v>
      </c>
      <c r="J70" s="35" t="s">
        <v>76</v>
      </c>
      <c r="K70" s="35" t="s">
        <v>76</v>
      </c>
      <c r="L70" s="31" t="s">
        <v>76</v>
      </c>
      <c r="M70" s="31" t="s">
        <v>76</v>
      </c>
      <c r="N70" s="31" t="s">
        <v>76</v>
      </c>
      <c r="O70" s="31" t="s">
        <v>76</v>
      </c>
      <c r="P70" s="31" t="s">
        <v>76</v>
      </c>
      <c r="Q70" s="35" t="s">
        <v>76</v>
      </c>
      <c r="R70" s="35" t="s">
        <v>76</v>
      </c>
      <c r="S70" s="35" t="s">
        <v>76</v>
      </c>
      <c r="T70" s="35" t="s">
        <v>76</v>
      </c>
      <c r="U70" s="35" t="s">
        <v>76</v>
      </c>
      <c r="V70" s="35" t="s">
        <v>76</v>
      </c>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c r="AK70" s="35" t="s">
        <v>76</v>
      </c>
      <c r="AL70" s="35" t="s">
        <v>76</v>
      </c>
      <c r="AM70" s="35" t="s">
        <v>76</v>
      </c>
      <c r="AN70" s="35" t="s">
        <v>76</v>
      </c>
      <c r="AO70" s="35" t="s">
        <v>76</v>
      </c>
      <c r="AP70" s="35" t="s">
        <v>76</v>
      </c>
      <c r="AQ70" s="35" t="s">
        <v>76</v>
      </c>
      <c r="AR70" s="35" t="s">
        <v>76</v>
      </c>
      <c r="AS70" s="35" t="s">
        <v>76</v>
      </c>
      <c r="AT70" s="35" t="s">
        <v>76</v>
      </c>
      <c r="AU70" s="35" t="s">
        <v>76</v>
      </c>
    </row>
    <row r="71" s="42" customFormat="1" ht="47.25">
      <c r="A71" s="33" t="s">
        <v>124</v>
      </c>
      <c r="B71" s="34" t="s">
        <v>125</v>
      </c>
      <c r="C71" s="35" t="s">
        <v>76</v>
      </c>
      <c r="D71" s="35" t="s">
        <v>76</v>
      </c>
      <c r="E71" s="35" t="s">
        <v>76</v>
      </c>
      <c r="F71" s="35" t="s">
        <v>76</v>
      </c>
      <c r="G71" s="35" t="s">
        <v>76</v>
      </c>
      <c r="H71" s="35" t="s">
        <v>76</v>
      </c>
      <c r="I71" s="35" t="s">
        <v>76</v>
      </c>
      <c r="J71" s="35" t="s">
        <v>76</v>
      </c>
      <c r="K71" s="35" t="s">
        <v>76</v>
      </c>
      <c r="L71" s="31" t="s">
        <v>76</v>
      </c>
      <c r="M71" s="31" t="s">
        <v>76</v>
      </c>
      <c r="N71" s="31" t="s">
        <v>76</v>
      </c>
      <c r="O71" s="31" t="s">
        <v>76</v>
      </c>
      <c r="P71" s="31" t="s">
        <v>76</v>
      </c>
      <c r="Q71" s="35" t="s">
        <v>76</v>
      </c>
      <c r="R71" s="35" t="s">
        <v>76</v>
      </c>
      <c r="S71" s="35" t="s">
        <v>76</v>
      </c>
      <c r="T71" s="35" t="s">
        <v>76</v>
      </c>
      <c r="U71" s="35" t="s">
        <v>76</v>
      </c>
      <c r="V71" s="35" t="s">
        <v>76</v>
      </c>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c r="AK71" s="35" t="s">
        <v>76</v>
      </c>
      <c r="AL71" s="35" t="s">
        <v>76</v>
      </c>
      <c r="AM71" s="35" t="s">
        <v>76</v>
      </c>
      <c r="AN71" s="35" t="s">
        <v>76</v>
      </c>
      <c r="AO71" s="35" t="s">
        <v>76</v>
      </c>
      <c r="AP71" s="35" t="s">
        <v>76</v>
      </c>
      <c r="AQ71" s="35" t="s">
        <v>76</v>
      </c>
      <c r="AR71" s="35" t="s">
        <v>76</v>
      </c>
      <c r="AS71" s="35" t="s">
        <v>76</v>
      </c>
      <c r="AT71" s="35" t="s">
        <v>76</v>
      </c>
      <c r="AU71" s="35" t="s">
        <v>76</v>
      </c>
    </row>
    <row r="72" s="42" customFormat="1" ht="31.5">
      <c r="A72" s="33" t="s">
        <v>126</v>
      </c>
      <c r="B72" s="34" t="s">
        <v>127</v>
      </c>
      <c r="C72" s="35" t="s">
        <v>76</v>
      </c>
      <c r="D72" s="35" t="s">
        <v>76</v>
      </c>
      <c r="E72" s="35" t="s">
        <v>76</v>
      </c>
      <c r="F72" s="35" t="s">
        <v>76</v>
      </c>
      <c r="G72" s="35" t="s">
        <v>76</v>
      </c>
      <c r="H72" s="35" t="s">
        <v>76</v>
      </c>
      <c r="I72" s="35" t="s">
        <v>76</v>
      </c>
      <c r="J72" s="35" t="s">
        <v>76</v>
      </c>
      <c r="K72" s="35" t="s">
        <v>76</v>
      </c>
      <c r="L72" s="31" t="s">
        <v>76</v>
      </c>
      <c r="M72" s="31" t="s">
        <v>76</v>
      </c>
      <c r="N72" s="31" t="s">
        <v>76</v>
      </c>
      <c r="O72" s="31" t="s">
        <v>76</v>
      </c>
      <c r="P72" s="31" t="s">
        <v>76</v>
      </c>
      <c r="Q72" s="35" t="s">
        <v>76</v>
      </c>
      <c r="R72" s="35" t="s">
        <v>76</v>
      </c>
      <c r="S72" s="35" t="s">
        <v>76</v>
      </c>
      <c r="T72" s="35" t="s">
        <v>76</v>
      </c>
      <c r="U72" s="35" t="s">
        <v>76</v>
      </c>
      <c r="V72" s="35" t="s">
        <v>76</v>
      </c>
      <c r="W72" s="35" t="s">
        <v>76</v>
      </c>
      <c r="X72" s="35" t="s">
        <v>76</v>
      </c>
      <c r="Y72" s="35" t="s">
        <v>76</v>
      </c>
      <c r="Z72" s="35" t="s">
        <v>76</v>
      </c>
      <c r="AA72" s="35" t="s">
        <v>76</v>
      </c>
      <c r="AB72" s="35" t="s">
        <v>76</v>
      </c>
      <c r="AC72" s="35" t="s">
        <v>76</v>
      </c>
      <c r="AD72" s="35" t="s">
        <v>76</v>
      </c>
      <c r="AE72" s="35" t="s">
        <v>76</v>
      </c>
      <c r="AF72" s="35" t="s">
        <v>76</v>
      </c>
      <c r="AG72" s="35" t="s">
        <v>76</v>
      </c>
      <c r="AH72" s="35" t="s">
        <v>76</v>
      </c>
      <c r="AI72" s="35" t="s">
        <v>76</v>
      </c>
      <c r="AJ72" s="35" t="s">
        <v>76</v>
      </c>
      <c r="AK72" s="35" t="s">
        <v>76</v>
      </c>
      <c r="AL72" s="35" t="s">
        <v>76</v>
      </c>
      <c r="AM72" s="35" t="s">
        <v>76</v>
      </c>
      <c r="AN72" s="35" t="s">
        <v>76</v>
      </c>
      <c r="AO72" s="35" t="s">
        <v>76</v>
      </c>
      <c r="AP72" s="35" t="s">
        <v>76</v>
      </c>
      <c r="AQ72" s="35" t="s">
        <v>76</v>
      </c>
      <c r="AR72" s="35" t="s">
        <v>76</v>
      </c>
      <c r="AS72" s="35" t="s">
        <v>76</v>
      </c>
      <c r="AT72" s="35" t="s">
        <v>76</v>
      </c>
      <c r="AU72" s="35" t="s">
        <v>76</v>
      </c>
    </row>
    <row r="73" ht="31.5">
      <c r="A73" s="24" t="s">
        <v>128</v>
      </c>
      <c r="B73" s="51" t="s">
        <v>158</v>
      </c>
      <c r="C73" s="9" t="s">
        <v>159</v>
      </c>
      <c r="D73" s="31" t="s">
        <v>76</v>
      </c>
      <c r="E73" s="31" t="s">
        <v>76</v>
      </c>
      <c r="F73" s="31" t="s">
        <v>76</v>
      </c>
      <c r="G73" s="31" t="s">
        <v>76</v>
      </c>
      <c r="H73" s="31" t="s">
        <v>76</v>
      </c>
      <c r="I73" s="31" t="s">
        <v>76</v>
      </c>
      <c r="J73" s="31" t="s">
        <v>76</v>
      </c>
      <c r="K73" s="31" t="s">
        <v>76</v>
      </c>
      <c r="L73" s="31" t="s">
        <v>76</v>
      </c>
      <c r="M73" s="31" t="s">
        <v>76</v>
      </c>
      <c r="N73" s="31" t="s">
        <v>76</v>
      </c>
      <c r="O73" s="31" t="s">
        <v>76</v>
      </c>
      <c r="P73" s="31" t="s">
        <v>76</v>
      </c>
      <c r="Q73" s="31" t="s">
        <v>76</v>
      </c>
      <c r="R73" s="31" t="s">
        <v>76</v>
      </c>
      <c r="S73" s="31" t="s">
        <v>76</v>
      </c>
      <c r="T73" s="31" t="s">
        <v>76</v>
      </c>
      <c r="U73" s="31" t="s">
        <v>76</v>
      </c>
      <c r="V73" s="31" t="s">
        <v>76</v>
      </c>
      <c r="W73" s="31" t="s">
        <v>76</v>
      </c>
      <c r="X73" s="31" t="s">
        <v>76</v>
      </c>
      <c r="Y73" s="31" t="s">
        <v>76</v>
      </c>
      <c r="Z73" s="31" t="s">
        <v>76</v>
      </c>
      <c r="AA73" s="31" t="s">
        <v>76</v>
      </c>
      <c r="AB73" s="31" t="s">
        <v>76</v>
      </c>
      <c r="AC73" s="31" t="s">
        <v>76</v>
      </c>
      <c r="AD73" s="31" t="s">
        <v>76</v>
      </c>
      <c r="AE73" s="31" t="s">
        <v>76</v>
      </c>
      <c r="AF73" s="31" t="s">
        <v>76</v>
      </c>
      <c r="AG73" s="31" t="s">
        <v>76</v>
      </c>
      <c r="AH73" s="31" t="s">
        <v>76</v>
      </c>
      <c r="AI73" s="31" t="s">
        <v>76</v>
      </c>
      <c r="AJ73" s="31" t="s">
        <v>76</v>
      </c>
      <c r="AK73" s="31" t="s">
        <v>76</v>
      </c>
      <c r="AL73" s="31" t="s">
        <v>76</v>
      </c>
      <c r="AM73" s="31" t="s">
        <v>76</v>
      </c>
      <c r="AN73" s="31" t="s">
        <v>76</v>
      </c>
      <c r="AO73" s="31" t="s">
        <v>76</v>
      </c>
      <c r="AP73" s="31" t="s">
        <v>76</v>
      </c>
      <c r="AQ73" s="31" t="s">
        <v>76</v>
      </c>
      <c r="AR73" s="31" t="s">
        <v>76</v>
      </c>
      <c r="AS73" s="31" t="s">
        <v>76</v>
      </c>
      <c r="AT73" s="31" t="s">
        <v>76</v>
      </c>
      <c r="AU73" s="31" t="s">
        <v>76</v>
      </c>
    </row>
    <row r="74" ht="47.25">
      <c r="A74" s="24" t="s">
        <v>131</v>
      </c>
      <c r="B74" s="51" t="s">
        <v>160</v>
      </c>
      <c r="C74" s="9" t="s">
        <v>161</v>
      </c>
      <c r="D74" s="31" t="s">
        <v>76</v>
      </c>
      <c r="E74" s="31" t="s">
        <v>76</v>
      </c>
      <c r="F74" s="31" t="s">
        <v>76</v>
      </c>
      <c r="G74" s="31" t="s">
        <v>76</v>
      </c>
      <c r="H74" s="31" t="s">
        <v>76</v>
      </c>
      <c r="I74" s="31" t="s">
        <v>76</v>
      </c>
      <c r="J74" s="31" t="s">
        <v>76</v>
      </c>
      <c r="K74" s="31" t="s">
        <v>76</v>
      </c>
      <c r="L74" s="31" t="s">
        <v>76</v>
      </c>
      <c r="M74" s="31" t="s">
        <v>76</v>
      </c>
      <c r="N74" s="1">
        <v>11</v>
      </c>
      <c r="O74" s="31" t="s">
        <v>76</v>
      </c>
      <c r="P74" s="31" t="s">
        <v>76</v>
      </c>
      <c r="Q74" s="31" t="s">
        <v>76</v>
      </c>
      <c r="R74" s="31" t="s">
        <v>76</v>
      </c>
      <c r="S74" s="31" t="s">
        <v>76</v>
      </c>
      <c r="T74" s="31" t="s">
        <v>76</v>
      </c>
      <c r="U74" s="31" t="s">
        <v>76</v>
      </c>
      <c r="V74" s="31" t="s">
        <v>76</v>
      </c>
      <c r="W74" s="31" t="s">
        <v>76</v>
      </c>
      <c r="X74" s="31" t="s">
        <v>76</v>
      </c>
      <c r="Y74" s="31" t="s">
        <v>76</v>
      </c>
      <c r="Z74" s="31" t="s">
        <v>76</v>
      </c>
      <c r="AA74" s="31" t="s">
        <v>76</v>
      </c>
      <c r="AB74" s="31" t="s">
        <v>76</v>
      </c>
      <c r="AC74" s="31" t="s">
        <v>76</v>
      </c>
      <c r="AD74" s="31" t="s">
        <v>76</v>
      </c>
      <c r="AE74" s="31" t="s">
        <v>76</v>
      </c>
      <c r="AF74" s="31" t="s">
        <v>76</v>
      </c>
      <c r="AG74" s="31" t="s">
        <v>76</v>
      </c>
      <c r="AH74" s="31" t="s">
        <v>76</v>
      </c>
      <c r="AI74" s="31" t="s">
        <v>76</v>
      </c>
      <c r="AJ74" s="31" t="s">
        <v>76</v>
      </c>
      <c r="AK74" s="31" t="s">
        <v>76</v>
      </c>
      <c r="AL74" s="31" t="s">
        <v>76</v>
      </c>
      <c r="AM74" s="31" t="s">
        <v>76</v>
      </c>
      <c r="AN74" s="31" t="s">
        <v>76</v>
      </c>
      <c r="AO74" s="31" t="s">
        <v>76</v>
      </c>
      <c r="AP74" s="31" t="s">
        <v>76</v>
      </c>
      <c r="AQ74" s="31" t="s">
        <v>76</v>
      </c>
      <c r="AR74" s="31" t="s">
        <v>76</v>
      </c>
      <c r="AS74" s="31" t="s">
        <v>76</v>
      </c>
      <c r="AT74" s="31" t="s">
        <v>76</v>
      </c>
      <c r="AU74" s="31" t="s">
        <v>76</v>
      </c>
    </row>
    <row r="75" ht="47.25">
      <c r="A75" s="24" t="s">
        <v>162</v>
      </c>
      <c r="B75" s="51" t="s">
        <v>163</v>
      </c>
      <c r="C75" s="9" t="s">
        <v>164</v>
      </c>
      <c r="D75" s="31" t="s">
        <v>76</v>
      </c>
      <c r="E75" s="31" t="s">
        <v>76</v>
      </c>
      <c r="F75" s="31" t="s">
        <v>76</v>
      </c>
      <c r="G75" s="31" t="s">
        <v>76</v>
      </c>
      <c r="H75" s="31" t="s">
        <v>76</v>
      </c>
      <c r="I75" s="31" t="s">
        <v>76</v>
      </c>
      <c r="J75" s="31" t="s">
        <v>76</v>
      </c>
      <c r="K75" s="31" t="s">
        <v>76</v>
      </c>
      <c r="L75" s="31" t="s">
        <v>76</v>
      </c>
      <c r="M75" s="31" t="s">
        <v>76</v>
      </c>
      <c r="O75" s="31" t="s">
        <v>76</v>
      </c>
      <c r="P75" s="31" t="s">
        <v>76</v>
      </c>
      <c r="Q75" s="31" t="s">
        <v>76</v>
      </c>
      <c r="R75" s="31" t="s">
        <v>76</v>
      </c>
      <c r="S75" s="31" t="s">
        <v>76</v>
      </c>
      <c r="T75" s="31" t="s">
        <v>76</v>
      </c>
      <c r="U75" s="31" t="s">
        <v>76</v>
      </c>
      <c r="V75" s="31" t="s">
        <v>76</v>
      </c>
      <c r="W75" s="31" t="s">
        <v>76</v>
      </c>
      <c r="X75" s="31" t="s">
        <v>76</v>
      </c>
      <c r="Y75" s="31" t="s">
        <v>76</v>
      </c>
      <c r="Z75" s="31" t="s">
        <v>76</v>
      </c>
      <c r="AA75" s="31" t="s">
        <v>76</v>
      </c>
      <c r="AB75" s="31" t="s">
        <v>76</v>
      </c>
      <c r="AC75" s="31" t="s">
        <v>76</v>
      </c>
      <c r="AD75" s="31" t="s">
        <v>76</v>
      </c>
      <c r="AE75" s="31" t="s">
        <v>76</v>
      </c>
      <c r="AF75" s="31" t="s">
        <v>76</v>
      </c>
      <c r="AG75" s="31" t="s">
        <v>76</v>
      </c>
      <c r="AH75" s="31" t="s">
        <v>76</v>
      </c>
      <c r="AI75" s="31" t="s">
        <v>76</v>
      </c>
      <c r="AJ75" s="31" t="s">
        <v>76</v>
      </c>
      <c r="AK75" s="31" t="s">
        <v>76</v>
      </c>
      <c r="AL75" s="31" t="s">
        <v>76</v>
      </c>
      <c r="AM75" s="31" t="s">
        <v>76</v>
      </c>
      <c r="AN75" s="31" t="s">
        <v>76</v>
      </c>
      <c r="AO75" s="31" t="s">
        <v>76</v>
      </c>
      <c r="AP75" s="31" t="s">
        <v>76</v>
      </c>
      <c r="AQ75" s="31" t="s">
        <v>76</v>
      </c>
      <c r="AR75" s="31" t="s">
        <v>76</v>
      </c>
      <c r="AS75" s="31" t="s">
        <v>76</v>
      </c>
      <c r="AT75" s="31" t="s">
        <v>76</v>
      </c>
      <c r="AU75" s="31" t="s">
        <v>76</v>
      </c>
    </row>
    <row r="76" ht="31.5">
      <c r="A76" s="24" t="s">
        <v>165</v>
      </c>
      <c r="B76" s="51" t="s">
        <v>166</v>
      </c>
      <c r="C76" s="9" t="s">
        <v>167</v>
      </c>
      <c r="D76" s="31" t="s">
        <v>76</v>
      </c>
      <c r="E76" s="31" t="s">
        <v>76</v>
      </c>
      <c r="F76" s="31" t="s">
        <v>76</v>
      </c>
      <c r="G76" s="31" t="s">
        <v>76</v>
      </c>
      <c r="H76" s="31" t="s">
        <v>76</v>
      </c>
      <c r="I76" s="31" t="s">
        <v>76</v>
      </c>
      <c r="J76" s="31" t="s">
        <v>76</v>
      </c>
      <c r="K76" s="31" t="s">
        <v>76</v>
      </c>
      <c r="L76" s="31" t="s">
        <v>76</v>
      </c>
      <c r="M76" s="31" t="s">
        <v>76</v>
      </c>
      <c r="N76" s="1">
        <v>2</v>
      </c>
      <c r="O76" s="31" t="s">
        <v>76</v>
      </c>
      <c r="P76" s="31" t="s">
        <v>76</v>
      </c>
      <c r="Q76" s="31" t="s">
        <v>76</v>
      </c>
      <c r="R76" s="31" t="s">
        <v>76</v>
      </c>
      <c r="S76" s="31" t="s">
        <v>76</v>
      </c>
      <c r="T76" s="31" t="s">
        <v>76</v>
      </c>
      <c r="U76" s="31" t="s">
        <v>76</v>
      </c>
      <c r="V76" s="31" t="s">
        <v>76</v>
      </c>
      <c r="W76" s="31" t="s">
        <v>76</v>
      </c>
      <c r="X76" s="31" t="s">
        <v>76</v>
      </c>
      <c r="Y76" s="31" t="s">
        <v>76</v>
      </c>
      <c r="Z76" s="31" t="s">
        <v>76</v>
      </c>
      <c r="AA76" s="31" t="s">
        <v>76</v>
      </c>
      <c r="AB76" s="31" t="s">
        <v>76</v>
      </c>
      <c r="AC76" s="31" t="s">
        <v>76</v>
      </c>
      <c r="AD76" s="31" t="s">
        <v>76</v>
      </c>
      <c r="AE76" s="31" t="s">
        <v>76</v>
      </c>
      <c r="AF76" s="31" t="s">
        <v>76</v>
      </c>
      <c r="AG76" s="31" t="s">
        <v>76</v>
      </c>
      <c r="AH76" s="31" t="s">
        <v>76</v>
      </c>
      <c r="AI76" s="31" t="s">
        <v>76</v>
      </c>
      <c r="AJ76" s="31" t="s">
        <v>76</v>
      </c>
      <c r="AK76" s="31" t="s">
        <v>76</v>
      </c>
      <c r="AL76" s="31" t="s">
        <v>76</v>
      </c>
      <c r="AM76" s="31" t="s">
        <v>76</v>
      </c>
      <c r="AN76" s="31" t="s">
        <v>76</v>
      </c>
      <c r="AO76" s="31" t="s">
        <v>76</v>
      </c>
      <c r="AP76" s="31" t="s">
        <v>76</v>
      </c>
      <c r="AQ76" s="31" t="s">
        <v>76</v>
      </c>
      <c r="AR76" s="31" t="s">
        <v>76</v>
      </c>
      <c r="AS76" s="31" t="s">
        <v>76</v>
      </c>
      <c r="AT76" s="31" t="s">
        <v>76</v>
      </c>
      <c r="AU76" s="31" t="s">
        <v>76</v>
      </c>
    </row>
    <row r="77" ht="47.25">
      <c r="A77" s="24" t="s">
        <v>168</v>
      </c>
      <c r="B77" s="51" t="s">
        <v>169</v>
      </c>
      <c r="C77" s="9" t="s">
        <v>170</v>
      </c>
      <c r="D77" s="31" t="s">
        <v>76</v>
      </c>
      <c r="E77" s="31" t="s">
        <v>76</v>
      </c>
      <c r="F77" s="31" t="s">
        <v>76</v>
      </c>
      <c r="G77" s="31" t="s">
        <v>76</v>
      </c>
      <c r="H77" s="31" t="s">
        <v>76</v>
      </c>
      <c r="I77" s="31" t="s">
        <v>76</v>
      </c>
      <c r="J77" s="31" t="s">
        <v>76</v>
      </c>
      <c r="K77" s="31" t="s">
        <v>76</v>
      </c>
      <c r="L77" s="31" t="s">
        <v>76</v>
      </c>
      <c r="M77" s="31" t="s">
        <v>76</v>
      </c>
      <c r="N77" s="1">
        <v>6</v>
      </c>
      <c r="O77" s="31" t="s">
        <v>76</v>
      </c>
      <c r="P77" s="31" t="s">
        <v>76</v>
      </c>
      <c r="Q77" s="31" t="s">
        <v>76</v>
      </c>
      <c r="R77" s="31" t="s">
        <v>76</v>
      </c>
      <c r="S77" s="31" t="s">
        <v>76</v>
      </c>
      <c r="T77" s="31" t="s">
        <v>76</v>
      </c>
      <c r="U77" s="31" t="s">
        <v>76</v>
      </c>
      <c r="V77" s="31" t="s">
        <v>76</v>
      </c>
      <c r="W77" s="31" t="s">
        <v>76</v>
      </c>
      <c r="X77" s="31" t="s">
        <v>76</v>
      </c>
      <c r="Y77" s="31" t="s">
        <v>76</v>
      </c>
      <c r="Z77" s="31" t="s">
        <v>76</v>
      </c>
      <c r="AA77" s="31" t="s">
        <v>76</v>
      </c>
      <c r="AB77" s="31" t="s">
        <v>76</v>
      </c>
      <c r="AC77" s="31" t="s">
        <v>76</v>
      </c>
      <c r="AD77" s="31" t="s">
        <v>76</v>
      </c>
      <c r="AE77" s="31" t="s">
        <v>76</v>
      </c>
      <c r="AF77" s="31" t="s">
        <v>76</v>
      </c>
      <c r="AG77" s="31" t="s">
        <v>76</v>
      </c>
      <c r="AH77" s="31" t="s">
        <v>76</v>
      </c>
      <c r="AI77" s="31" t="s">
        <v>76</v>
      </c>
      <c r="AJ77" s="31" t="s">
        <v>76</v>
      </c>
      <c r="AK77" s="31" t="s">
        <v>76</v>
      </c>
      <c r="AL77" s="31" t="s">
        <v>76</v>
      </c>
      <c r="AM77" s="31" t="s">
        <v>76</v>
      </c>
      <c r="AN77" s="31" t="s">
        <v>76</v>
      </c>
      <c r="AO77" s="31" t="s">
        <v>76</v>
      </c>
      <c r="AP77" s="31" t="s">
        <v>76</v>
      </c>
      <c r="AQ77" s="31" t="s">
        <v>76</v>
      </c>
      <c r="AR77" s="31" t="s">
        <v>76</v>
      </c>
      <c r="AS77" s="31" t="s">
        <v>76</v>
      </c>
      <c r="AT77" s="31" t="s">
        <v>76</v>
      </c>
      <c r="AU77" s="31" t="s">
        <v>76</v>
      </c>
    </row>
    <row r="78" ht="47.25">
      <c r="A78" s="24" t="s">
        <v>171</v>
      </c>
      <c r="B78" s="51" t="s">
        <v>172</v>
      </c>
      <c r="C78" s="9" t="s">
        <v>173</v>
      </c>
      <c r="D78" s="31" t="s">
        <v>76</v>
      </c>
      <c r="E78" s="31" t="s">
        <v>76</v>
      </c>
      <c r="F78" s="31" t="s">
        <v>76</v>
      </c>
      <c r="G78" s="31" t="s">
        <v>76</v>
      </c>
      <c r="H78" s="31" t="s">
        <v>76</v>
      </c>
      <c r="I78" s="31" t="s">
        <v>76</v>
      </c>
      <c r="J78" s="31" t="s">
        <v>76</v>
      </c>
      <c r="K78" s="31" t="s">
        <v>76</v>
      </c>
      <c r="L78" s="31" t="s">
        <v>76</v>
      </c>
      <c r="M78" s="31" t="s">
        <v>76</v>
      </c>
      <c r="N78" s="1">
        <v>4</v>
      </c>
      <c r="O78" s="31" t="s">
        <v>76</v>
      </c>
      <c r="P78" s="31" t="s">
        <v>76</v>
      </c>
      <c r="Q78" s="31" t="s">
        <v>76</v>
      </c>
      <c r="R78" s="31" t="s">
        <v>76</v>
      </c>
      <c r="S78" s="31" t="s">
        <v>76</v>
      </c>
      <c r="T78" s="31" t="s">
        <v>76</v>
      </c>
      <c r="U78" s="31" t="s">
        <v>76</v>
      </c>
      <c r="V78" s="31" t="s">
        <v>76</v>
      </c>
      <c r="W78" s="31" t="s">
        <v>76</v>
      </c>
      <c r="X78" s="31" t="s">
        <v>76</v>
      </c>
      <c r="Y78" s="31" t="s">
        <v>76</v>
      </c>
      <c r="Z78" s="31" t="s">
        <v>76</v>
      </c>
      <c r="AA78" s="31" t="s">
        <v>76</v>
      </c>
      <c r="AB78" s="31" t="s">
        <v>76</v>
      </c>
      <c r="AC78" s="31" t="s">
        <v>76</v>
      </c>
      <c r="AD78" s="31" t="s">
        <v>76</v>
      </c>
      <c r="AE78" s="31" t="s">
        <v>76</v>
      </c>
      <c r="AF78" s="31" t="s">
        <v>76</v>
      </c>
      <c r="AG78" s="31" t="s">
        <v>76</v>
      </c>
      <c r="AH78" s="31" t="s">
        <v>76</v>
      </c>
      <c r="AI78" s="31" t="s">
        <v>76</v>
      </c>
      <c r="AJ78" s="31" t="s">
        <v>76</v>
      </c>
      <c r="AK78" s="31" t="s">
        <v>76</v>
      </c>
      <c r="AL78" s="31" t="s">
        <v>76</v>
      </c>
      <c r="AM78" s="31" t="s">
        <v>76</v>
      </c>
      <c r="AN78" s="31" t="s">
        <v>76</v>
      </c>
      <c r="AO78" s="31" t="s">
        <v>76</v>
      </c>
      <c r="AP78" s="31" t="s">
        <v>76</v>
      </c>
      <c r="AQ78" s="31" t="s">
        <v>76</v>
      </c>
      <c r="AR78" s="31" t="s">
        <v>76</v>
      </c>
      <c r="AS78" s="31" t="s">
        <v>76</v>
      </c>
      <c r="AT78" s="31" t="s">
        <v>76</v>
      </c>
      <c r="AU78" s="31" t="s">
        <v>76</v>
      </c>
    </row>
    <row r="79" s="32" customFormat="1" ht="31.5">
      <c r="A79" s="33" t="s">
        <v>79</v>
      </c>
      <c r="B79" s="34" t="s">
        <v>80</v>
      </c>
      <c r="C79" s="35" t="s">
        <v>76</v>
      </c>
      <c r="D79" s="35" t="s">
        <v>76</v>
      </c>
      <c r="E79" s="35" t="s">
        <v>76</v>
      </c>
      <c r="F79" s="35" t="s">
        <v>76</v>
      </c>
      <c r="G79" s="35" t="s">
        <v>76</v>
      </c>
      <c r="H79" s="35" t="s">
        <v>76</v>
      </c>
      <c r="I79" s="35" t="s">
        <v>76</v>
      </c>
      <c r="J79" s="35" t="s">
        <v>76</v>
      </c>
      <c r="K79" s="35" t="s">
        <v>76</v>
      </c>
      <c r="L79" s="54"/>
      <c r="M79" s="31" t="s">
        <v>76</v>
      </c>
      <c r="N79" s="31" t="s">
        <v>76</v>
      </c>
      <c r="O79" s="31" t="s">
        <v>76</v>
      </c>
      <c r="P79" s="31" t="s">
        <v>76</v>
      </c>
      <c r="Q79" s="35" t="s">
        <v>76</v>
      </c>
      <c r="R79" s="35" t="s">
        <v>76</v>
      </c>
      <c r="S79" s="35" t="s">
        <v>76</v>
      </c>
      <c r="T79" s="35" t="s">
        <v>76</v>
      </c>
      <c r="U79" s="35" t="s">
        <v>76</v>
      </c>
      <c r="V79" s="35" t="s">
        <v>76</v>
      </c>
      <c r="W79" s="35" t="s">
        <v>76</v>
      </c>
      <c r="X79" s="35" t="s">
        <v>76</v>
      </c>
      <c r="Y79" s="35" t="s">
        <v>76</v>
      </c>
      <c r="Z79" s="35" t="s">
        <v>76</v>
      </c>
      <c r="AA79" s="35" t="s">
        <v>76</v>
      </c>
      <c r="AB79" s="35" t="s">
        <v>76</v>
      </c>
      <c r="AC79" s="35" t="s">
        <v>76</v>
      </c>
      <c r="AD79" s="35" t="s">
        <v>76</v>
      </c>
      <c r="AE79" s="35" t="s">
        <v>76</v>
      </c>
      <c r="AF79" s="35" t="s">
        <v>76</v>
      </c>
      <c r="AG79" s="35" t="s">
        <v>76</v>
      </c>
      <c r="AH79" s="35" t="s">
        <v>76</v>
      </c>
      <c r="AI79" s="35" t="s">
        <v>76</v>
      </c>
      <c r="AJ79" s="35" t="s">
        <v>76</v>
      </c>
      <c r="AK79" s="35" t="s">
        <v>76</v>
      </c>
      <c r="AL79" s="35" t="s">
        <v>76</v>
      </c>
      <c r="AM79" s="35" t="s">
        <v>76</v>
      </c>
      <c r="AN79" s="35" t="s">
        <v>76</v>
      </c>
      <c r="AO79" s="35" t="s">
        <v>76</v>
      </c>
      <c r="AP79" s="35" t="s">
        <v>76</v>
      </c>
      <c r="AQ79" s="35" t="s">
        <v>76</v>
      </c>
      <c r="AR79" s="35" t="s">
        <v>76</v>
      </c>
      <c r="AS79" s="35" t="s">
        <v>76</v>
      </c>
      <c r="AT79" s="35" t="s">
        <v>76</v>
      </c>
      <c r="AU79" s="35" t="s">
        <v>76</v>
      </c>
    </row>
    <row r="80" s="32" customFormat="1" ht="15.75">
      <c r="A80" s="33" t="s">
        <v>81</v>
      </c>
      <c r="B80" s="34" t="s">
        <v>82</v>
      </c>
      <c r="C80" s="35" t="s">
        <v>76</v>
      </c>
      <c r="D80" s="35" t="s">
        <v>76</v>
      </c>
      <c r="E80" s="35" t="s">
        <v>76</v>
      </c>
      <c r="F80" s="35" t="s">
        <v>76</v>
      </c>
      <c r="G80" s="35" t="s">
        <v>76</v>
      </c>
      <c r="H80" s="35" t="s">
        <v>76</v>
      </c>
      <c r="I80" s="35" t="s">
        <v>76</v>
      </c>
      <c r="J80" s="35" t="s">
        <v>76</v>
      </c>
      <c r="K80" s="35" t="s">
        <v>76</v>
      </c>
      <c r="L80" s="54"/>
      <c r="M80" s="31" t="s">
        <v>76</v>
      </c>
      <c r="N80" s="31" t="s">
        <v>76</v>
      </c>
      <c r="O80" s="31" t="s">
        <v>76</v>
      </c>
      <c r="P80" s="31" t="s">
        <v>76</v>
      </c>
      <c r="Q80" s="35" t="s">
        <v>76</v>
      </c>
      <c r="R80" s="35" t="s">
        <v>76</v>
      </c>
      <c r="S80" s="35" t="s">
        <v>76</v>
      </c>
      <c r="T80" s="35" t="s">
        <v>76</v>
      </c>
      <c r="U80" s="35" t="s">
        <v>76</v>
      </c>
      <c r="V80" s="35" t="s">
        <v>76</v>
      </c>
      <c r="W80" s="35" t="s">
        <v>76</v>
      </c>
      <c r="X80" s="35" t="s">
        <v>76</v>
      </c>
      <c r="Y80" s="35" t="s">
        <v>76</v>
      </c>
      <c r="Z80" s="35" t="s">
        <v>76</v>
      </c>
      <c r="AA80" s="35" t="s">
        <v>76</v>
      </c>
      <c r="AB80" s="35" t="s">
        <v>76</v>
      </c>
      <c r="AC80" s="35" t="s">
        <v>76</v>
      </c>
      <c r="AD80" s="35" t="s">
        <v>76</v>
      </c>
      <c r="AE80" s="35" t="s">
        <v>76</v>
      </c>
      <c r="AF80" s="35" t="s">
        <v>76</v>
      </c>
      <c r="AG80" s="35" t="s">
        <v>76</v>
      </c>
      <c r="AH80" s="35" t="s">
        <v>76</v>
      </c>
      <c r="AI80" s="35" t="s">
        <v>76</v>
      </c>
      <c r="AJ80" s="35" t="s">
        <v>76</v>
      </c>
      <c r="AK80" s="35" t="s">
        <v>76</v>
      </c>
      <c r="AL80" s="35" t="s">
        <v>76</v>
      </c>
      <c r="AM80" s="35" t="s">
        <v>76</v>
      </c>
      <c r="AN80" s="35" t="s">
        <v>76</v>
      </c>
      <c r="AO80" s="35" t="s">
        <v>76</v>
      </c>
      <c r="AP80" s="35" t="s">
        <v>76</v>
      </c>
      <c r="AQ80" s="35" t="s">
        <v>76</v>
      </c>
      <c r="AR80" s="35" t="s">
        <v>76</v>
      </c>
      <c r="AS80" s="35" t="s">
        <v>76</v>
      </c>
      <c r="AT80" s="35" t="s">
        <v>76</v>
      </c>
      <c r="AU80" s="35" t="s">
        <v>76</v>
      </c>
    </row>
    <row r="81" ht="31.5">
      <c r="A81" s="24" t="s">
        <v>83</v>
      </c>
      <c r="B81" s="51" t="s">
        <v>174</v>
      </c>
      <c r="C81" s="9" t="s">
        <v>175</v>
      </c>
      <c r="D81" s="31" t="s">
        <v>76</v>
      </c>
      <c r="E81" s="31" t="s">
        <v>76</v>
      </c>
      <c r="F81" s="31" t="s">
        <v>76</v>
      </c>
      <c r="G81" s="31" t="s">
        <v>76</v>
      </c>
      <c r="H81" s="31" t="s">
        <v>76</v>
      </c>
      <c r="I81" s="31" t="s">
        <v>76</v>
      </c>
      <c r="J81" s="31" t="s">
        <v>76</v>
      </c>
      <c r="K81" s="31" t="s">
        <v>76</v>
      </c>
      <c r="L81" s="1">
        <v>1.3999999999999999</v>
      </c>
      <c r="M81" s="31" t="s">
        <v>76</v>
      </c>
      <c r="N81" s="31" t="s">
        <v>76</v>
      </c>
      <c r="O81" s="31" t="s">
        <v>76</v>
      </c>
      <c r="P81" s="39">
        <v>1</v>
      </c>
      <c r="Q81" s="31" t="s">
        <v>76</v>
      </c>
      <c r="R81" s="31" t="s">
        <v>76</v>
      </c>
      <c r="S81" s="31" t="s">
        <v>76</v>
      </c>
      <c r="T81" s="31" t="s">
        <v>76</v>
      </c>
      <c r="U81" s="31" t="s">
        <v>76</v>
      </c>
      <c r="V81" s="31" t="s">
        <v>76</v>
      </c>
      <c r="W81" s="31" t="s">
        <v>76</v>
      </c>
      <c r="X81" s="31" t="s">
        <v>76</v>
      </c>
      <c r="Y81" s="31" t="s">
        <v>76</v>
      </c>
      <c r="Z81" s="31" t="s">
        <v>76</v>
      </c>
      <c r="AA81" s="31" t="s">
        <v>76</v>
      </c>
      <c r="AB81" s="31" t="s">
        <v>76</v>
      </c>
      <c r="AC81" s="31" t="s">
        <v>76</v>
      </c>
      <c r="AD81" s="31" t="s">
        <v>76</v>
      </c>
      <c r="AE81" s="31" t="s">
        <v>76</v>
      </c>
      <c r="AF81" s="31" t="s">
        <v>76</v>
      </c>
      <c r="AG81" s="31" t="s">
        <v>76</v>
      </c>
      <c r="AH81" s="31" t="s">
        <v>76</v>
      </c>
      <c r="AI81" s="31" t="s">
        <v>76</v>
      </c>
      <c r="AJ81" s="31" t="s">
        <v>76</v>
      </c>
      <c r="AK81" s="31" t="s">
        <v>76</v>
      </c>
      <c r="AL81" s="31" t="s">
        <v>76</v>
      </c>
      <c r="AM81" s="31" t="s">
        <v>76</v>
      </c>
      <c r="AN81" s="31" t="s">
        <v>76</v>
      </c>
      <c r="AO81" s="31" t="s">
        <v>76</v>
      </c>
      <c r="AP81" s="31" t="s">
        <v>76</v>
      </c>
      <c r="AQ81" s="31" t="s">
        <v>76</v>
      </c>
      <c r="AR81" s="31" t="s">
        <v>76</v>
      </c>
      <c r="AS81" s="31" t="s">
        <v>76</v>
      </c>
      <c r="AT81" s="31" t="s">
        <v>76</v>
      </c>
      <c r="AU81" s="31" t="s">
        <v>76</v>
      </c>
    </row>
    <row r="82" ht="31.5">
      <c r="A82" s="24" t="s">
        <v>86</v>
      </c>
      <c r="B82" s="51" t="s">
        <v>176</v>
      </c>
      <c r="C82" s="9" t="s">
        <v>177</v>
      </c>
      <c r="D82" s="31" t="s">
        <v>76</v>
      </c>
      <c r="E82" s="31" t="s">
        <v>76</v>
      </c>
      <c r="F82" s="31" t="s">
        <v>76</v>
      </c>
      <c r="G82" s="31" t="s">
        <v>76</v>
      </c>
      <c r="H82" s="31" t="s">
        <v>76</v>
      </c>
      <c r="I82" s="31" t="s">
        <v>76</v>
      </c>
      <c r="J82" s="31" t="s">
        <v>76</v>
      </c>
      <c r="K82" s="31" t="s">
        <v>76</v>
      </c>
      <c r="L82" s="1">
        <v>1.3640000000000001</v>
      </c>
      <c r="M82" s="31" t="s">
        <v>76</v>
      </c>
      <c r="N82" s="31" t="s">
        <v>76</v>
      </c>
      <c r="O82" s="31" t="s">
        <v>76</v>
      </c>
      <c r="P82" s="39">
        <v>1</v>
      </c>
      <c r="Q82" s="31" t="s">
        <v>76</v>
      </c>
      <c r="R82" s="31" t="s">
        <v>76</v>
      </c>
      <c r="S82" s="31" t="s">
        <v>76</v>
      </c>
      <c r="T82" s="31" t="s">
        <v>76</v>
      </c>
      <c r="U82" s="31" t="s">
        <v>76</v>
      </c>
      <c r="V82" s="31" t="s">
        <v>76</v>
      </c>
      <c r="W82" s="31" t="s">
        <v>76</v>
      </c>
      <c r="X82" s="31" t="s">
        <v>76</v>
      </c>
      <c r="Y82" s="31" t="s">
        <v>76</v>
      </c>
      <c r="Z82" s="31" t="s">
        <v>76</v>
      </c>
      <c r="AA82" s="31" t="s">
        <v>76</v>
      </c>
      <c r="AB82" s="31" t="s">
        <v>76</v>
      </c>
      <c r="AC82" s="31" t="s">
        <v>76</v>
      </c>
      <c r="AD82" s="31" t="s">
        <v>76</v>
      </c>
      <c r="AE82" s="31" t="s">
        <v>76</v>
      </c>
      <c r="AF82" s="31" t="s">
        <v>76</v>
      </c>
      <c r="AG82" s="31" t="s">
        <v>76</v>
      </c>
      <c r="AH82" s="31" t="s">
        <v>76</v>
      </c>
      <c r="AI82" s="31" t="s">
        <v>76</v>
      </c>
      <c r="AJ82" s="31" t="s">
        <v>76</v>
      </c>
      <c r="AK82" s="31" t="s">
        <v>76</v>
      </c>
      <c r="AL82" s="31" t="s">
        <v>76</v>
      </c>
      <c r="AM82" s="31" t="s">
        <v>76</v>
      </c>
      <c r="AN82" s="31" t="s">
        <v>76</v>
      </c>
      <c r="AO82" s="31" t="s">
        <v>76</v>
      </c>
      <c r="AP82" s="31" t="s">
        <v>76</v>
      </c>
      <c r="AQ82" s="31" t="s">
        <v>76</v>
      </c>
      <c r="AR82" s="31" t="s">
        <v>76</v>
      </c>
      <c r="AS82" s="31" t="s">
        <v>76</v>
      </c>
      <c r="AT82" s="31" t="s">
        <v>76</v>
      </c>
      <c r="AU82" s="31" t="s">
        <v>76</v>
      </c>
    </row>
    <row r="83" ht="31.5">
      <c r="A83" s="24" t="s">
        <v>89</v>
      </c>
      <c r="B83" s="51" t="s">
        <v>178</v>
      </c>
      <c r="C83" s="9" t="s">
        <v>179</v>
      </c>
      <c r="D83" s="31" t="s">
        <v>76</v>
      </c>
      <c r="E83" s="31" t="s">
        <v>76</v>
      </c>
      <c r="F83" s="31" t="s">
        <v>76</v>
      </c>
      <c r="G83" s="31" t="s">
        <v>76</v>
      </c>
      <c r="H83" s="31" t="s">
        <v>76</v>
      </c>
      <c r="I83" s="31" t="s">
        <v>76</v>
      </c>
      <c r="J83" s="31" t="s">
        <v>76</v>
      </c>
      <c r="K83" s="31" t="s">
        <v>76</v>
      </c>
      <c r="L83" s="1">
        <v>0.76000000000000001</v>
      </c>
      <c r="M83" s="31" t="s">
        <v>76</v>
      </c>
      <c r="N83" s="31" t="s">
        <v>76</v>
      </c>
      <c r="O83" s="31" t="s">
        <v>76</v>
      </c>
      <c r="P83" s="39">
        <v>1</v>
      </c>
      <c r="Q83" s="31" t="s">
        <v>76</v>
      </c>
      <c r="R83" s="31" t="s">
        <v>76</v>
      </c>
      <c r="S83" s="31" t="s">
        <v>76</v>
      </c>
      <c r="T83" s="31" t="s">
        <v>76</v>
      </c>
      <c r="U83" s="31" t="s">
        <v>76</v>
      </c>
      <c r="V83" s="31" t="s">
        <v>76</v>
      </c>
      <c r="W83" s="31" t="s">
        <v>76</v>
      </c>
      <c r="X83" s="31" t="s">
        <v>76</v>
      </c>
      <c r="Y83" s="31" t="s">
        <v>76</v>
      </c>
      <c r="Z83" s="31" t="s">
        <v>76</v>
      </c>
      <c r="AA83" s="31" t="s">
        <v>76</v>
      </c>
      <c r="AB83" s="31" t="s">
        <v>76</v>
      </c>
      <c r="AC83" s="31" t="s">
        <v>76</v>
      </c>
      <c r="AD83" s="31" t="s">
        <v>76</v>
      </c>
      <c r="AE83" s="31" t="s">
        <v>76</v>
      </c>
      <c r="AF83" s="31" t="s">
        <v>76</v>
      </c>
      <c r="AG83" s="31" t="s">
        <v>76</v>
      </c>
      <c r="AH83" s="31" t="s">
        <v>76</v>
      </c>
      <c r="AI83" s="31" t="s">
        <v>76</v>
      </c>
      <c r="AJ83" s="31" t="s">
        <v>76</v>
      </c>
      <c r="AK83" s="31" t="s">
        <v>76</v>
      </c>
      <c r="AL83" s="31" t="s">
        <v>76</v>
      </c>
      <c r="AM83" s="31" t="s">
        <v>76</v>
      </c>
      <c r="AN83" s="31" t="s">
        <v>76</v>
      </c>
      <c r="AO83" s="31" t="s">
        <v>76</v>
      </c>
      <c r="AP83" s="31" t="s">
        <v>76</v>
      </c>
      <c r="AQ83" s="31" t="s">
        <v>76</v>
      </c>
      <c r="AR83" s="31" t="s">
        <v>76</v>
      </c>
      <c r="AS83" s="31" t="s">
        <v>76</v>
      </c>
      <c r="AT83" s="31" t="s">
        <v>76</v>
      </c>
      <c r="AU83" s="31" t="s">
        <v>76</v>
      </c>
    </row>
    <row r="84" ht="31.5">
      <c r="A84" s="24" t="s">
        <v>92</v>
      </c>
      <c r="B84" s="51" t="s">
        <v>180</v>
      </c>
      <c r="C84" s="9" t="s">
        <v>181</v>
      </c>
      <c r="D84" s="31" t="s">
        <v>76</v>
      </c>
      <c r="E84" s="31" t="s">
        <v>76</v>
      </c>
      <c r="F84" s="31" t="s">
        <v>76</v>
      </c>
      <c r="G84" s="31" t="s">
        <v>76</v>
      </c>
      <c r="H84" s="31" t="s">
        <v>76</v>
      </c>
      <c r="I84" s="31" t="s">
        <v>76</v>
      </c>
      <c r="J84" s="31" t="s">
        <v>76</v>
      </c>
      <c r="K84" s="31" t="s">
        <v>76</v>
      </c>
      <c r="L84" s="1">
        <v>2.5</v>
      </c>
      <c r="M84" s="31" t="s">
        <v>76</v>
      </c>
      <c r="N84" s="31" t="s">
        <v>76</v>
      </c>
      <c r="O84" s="31" t="s">
        <v>76</v>
      </c>
      <c r="P84" s="39">
        <v>1</v>
      </c>
      <c r="Q84" s="31" t="s">
        <v>76</v>
      </c>
      <c r="R84" s="31" t="s">
        <v>76</v>
      </c>
      <c r="S84" s="31" t="s">
        <v>76</v>
      </c>
      <c r="T84" s="31" t="s">
        <v>76</v>
      </c>
      <c r="U84" s="31" t="s">
        <v>76</v>
      </c>
      <c r="V84" s="31" t="s">
        <v>76</v>
      </c>
      <c r="W84" s="31" t="s">
        <v>76</v>
      </c>
      <c r="X84" s="31" t="s">
        <v>76</v>
      </c>
      <c r="Y84" s="31" t="s">
        <v>76</v>
      </c>
      <c r="Z84" s="31" t="s">
        <v>76</v>
      </c>
      <c r="AA84" s="31" t="s">
        <v>76</v>
      </c>
      <c r="AB84" s="31" t="s">
        <v>76</v>
      </c>
      <c r="AC84" s="31" t="s">
        <v>76</v>
      </c>
      <c r="AD84" s="31" t="s">
        <v>76</v>
      </c>
      <c r="AE84" s="31" t="s">
        <v>76</v>
      </c>
      <c r="AF84" s="31" t="s">
        <v>76</v>
      </c>
      <c r="AG84" s="31" t="s">
        <v>76</v>
      </c>
      <c r="AH84" s="31" t="s">
        <v>76</v>
      </c>
      <c r="AI84" s="31" t="s">
        <v>76</v>
      </c>
      <c r="AJ84" s="31" t="s">
        <v>76</v>
      </c>
      <c r="AK84" s="31" t="s">
        <v>76</v>
      </c>
      <c r="AL84" s="31" t="s">
        <v>76</v>
      </c>
      <c r="AM84" s="31" t="s">
        <v>76</v>
      </c>
      <c r="AN84" s="31" t="s">
        <v>76</v>
      </c>
      <c r="AO84" s="31" t="s">
        <v>76</v>
      </c>
      <c r="AP84" s="31" t="s">
        <v>76</v>
      </c>
      <c r="AQ84" s="31" t="s">
        <v>76</v>
      </c>
      <c r="AR84" s="31" t="s">
        <v>76</v>
      </c>
      <c r="AS84" s="31" t="s">
        <v>76</v>
      </c>
      <c r="AT84" s="31" t="s">
        <v>76</v>
      </c>
      <c r="AU84" s="31" t="s">
        <v>76</v>
      </c>
    </row>
    <row r="85" ht="31.5">
      <c r="A85" s="24" t="s">
        <v>95</v>
      </c>
      <c r="B85" s="51" t="s">
        <v>182</v>
      </c>
      <c r="C85" s="9" t="s">
        <v>183</v>
      </c>
      <c r="D85" s="31" t="s">
        <v>76</v>
      </c>
      <c r="E85" s="31" t="s">
        <v>76</v>
      </c>
      <c r="F85" s="31" t="s">
        <v>76</v>
      </c>
      <c r="G85" s="31" t="s">
        <v>76</v>
      </c>
      <c r="H85" s="31" t="s">
        <v>76</v>
      </c>
      <c r="I85" s="31" t="s">
        <v>76</v>
      </c>
      <c r="J85" s="31" t="s">
        <v>76</v>
      </c>
      <c r="K85" s="31" t="s">
        <v>76</v>
      </c>
      <c r="L85" s="1">
        <v>3.3999999999999999</v>
      </c>
      <c r="M85" s="31" t="s">
        <v>76</v>
      </c>
      <c r="N85" s="31" t="s">
        <v>76</v>
      </c>
      <c r="O85" s="31" t="s">
        <v>76</v>
      </c>
      <c r="P85" s="39">
        <v>1</v>
      </c>
      <c r="Q85" s="31" t="s">
        <v>76</v>
      </c>
      <c r="R85" s="31" t="s">
        <v>76</v>
      </c>
      <c r="S85" s="31" t="s">
        <v>76</v>
      </c>
      <c r="T85" s="31" t="s">
        <v>76</v>
      </c>
      <c r="U85" s="31" t="s">
        <v>76</v>
      </c>
      <c r="V85" s="31" t="s">
        <v>76</v>
      </c>
      <c r="W85" s="31" t="s">
        <v>76</v>
      </c>
      <c r="X85" s="31" t="s">
        <v>76</v>
      </c>
      <c r="Y85" s="31" t="s">
        <v>76</v>
      </c>
      <c r="Z85" s="31" t="s">
        <v>76</v>
      </c>
      <c r="AA85" s="31" t="s">
        <v>76</v>
      </c>
      <c r="AB85" s="31" t="s">
        <v>76</v>
      </c>
      <c r="AC85" s="31" t="s">
        <v>76</v>
      </c>
      <c r="AD85" s="31" t="s">
        <v>76</v>
      </c>
      <c r="AE85" s="31" t="s">
        <v>76</v>
      </c>
      <c r="AF85" s="31" t="s">
        <v>76</v>
      </c>
      <c r="AG85" s="31" t="s">
        <v>76</v>
      </c>
      <c r="AH85" s="31" t="s">
        <v>76</v>
      </c>
      <c r="AI85" s="31" t="s">
        <v>76</v>
      </c>
      <c r="AJ85" s="31" t="s">
        <v>76</v>
      </c>
      <c r="AK85" s="31" t="s">
        <v>76</v>
      </c>
      <c r="AL85" s="31" t="s">
        <v>76</v>
      </c>
      <c r="AM85" s="31" t="s">
        <v>76</v>
      </c>
      <c r="AN85" s="31" t="s">
        <v>76</v>
      </c>
      <c r="AO85" s="31" t="s">
        <v>76</v>
      </c>
      <c r="AP85" s="31" t="s">
        <v>76</v>
      </c>
      <c r="AQ85" s="31" t="s">
        <v>76</v>
      </c>
      <c r="AR85" s="31" t="s">
        <v>76</v>
      </c>
      <c r="AS85" s="31" t="s">
        <v>76</v>
      </c>
      <c r="AT85" s="31" t="s">
        <v>76</v>
      </c>
      <c r="AU85" s="31" t="s">
        <v>76</v>
      </c>
    </row>
    <row r="86" ht="31.5">
      <c r="A86" s="24" t="s">
        <v>98</v>
      </c>
      <c r="B86" s="51" t="s">
        <v>184</v>
      </c>
      <c r="C86" s="9" t="s">
        <v>185</v>
      </c>
      <c r="D86" s="31" t="s">
        <v>76</v>
      </c>
      <c r="E86" s="31" t="s">
        <v>76</v>
      </c>
      <c r="F86" s="31" t="s">
        <v>76</v>
      </c>
      <c r="G86" s="31" t="s">
        <v>76</v>
      </c>
      <c r="H86" s="31" t="s">
        <v>76</v>
      </c>
      <c r="I86" s="31" t="s">
        <v>76</v>
      </c>
      <c r="J86" s="31" t="s">
        <v>76</v>
      </c>
      <c r="K86" s="31" t="s">
        <v>76</v>
      </c>
      <c r="L86" s="1">
        <v>1.45</v>
      </c>
      <c r="M86" s="31" t="s">
        <v>76</v>
      </c>
      <c r="N86" s="31" t="s">
        <v>76</v>
      </c>
      <c r="O86" s="31" t="s">
        <v>76</v>
      </c>
      <c r="P86" s="39">
        <v>1</v>
      </c>
      <c r="Q86" s="31" t="s">
        <v>76</v>
      </c>
      <c r="R86" s="31" t="s">
        <v>76</v>
      </c>
      <c r="S86" s="31" t="s">
        <v>76</v>
      </c>
      <c r="T86" s="31" t="s">
        <v>76</v>
      </c>
      <c r="U86" s="31" t="s">
        <v>76</v>
      </c>
      <c r="V86" s="31" t="s">
        <v>76</v>
      </c>
      <c r="W86" s="31" t="s">
        <v>76</v>
      </c>
      <c r="X86" s="31" t="s">
        <v>76</v>
      </c>
      <c r="Y86" s="31" t="s">
        <v>76</v>
      </c>
      <c r="Z86" s="31" t="s">
        <v>76</v>
      </c>
      <c r="AA86" s="31" t="s">
        <v>76</v>
      </c>
      <c r="AB86" s="31" t="s">
        <v>76</v>
      </c>
      <c r="AC86" s="31" t="s">
        <v>76</v>
      </c>
      <c r="AD86" s="31" t="s">
        <v>76</v>
      </c>
      <c r="AE86" s="31" t="s">
        <v>76</v>
      </c>
      <c r="AF86" s="31" t="s">
        <v>76</v>
      </c>
      <c r="AG86" s="31" t="s">
        <v>76</v>
      </c>
      <c r="AH86" s="31" t="s">
        <v>76</v>
      </c>
      <c r="AI86" s="31" t="s">
        <v>76</v>
      </c>
      <c r="AJ86" s="31" t="s">
        <v>76</v>
      </c>
      <c r="AK86" s="31" t="s">
        <v>76</v>
      </c>
      <c r="AL86" s="31" t="s">
        <v>76</v>
      </c>
      <c r="AM86" s="31" t="s">
        <v>76</v>
      </c>
      <c r="AN86" s="31" t="s">
        <v>76</v>
      </c>
      <c r="AO86" s="31" t="s">
        <v>76</v>
      </c>
      <c r="AP86" s="31" t="s">
        <v>76</v>
      </c>
      <c r="AQ86" s="31" t="s">
        <v>76</v>
      </c>
      <c r="AR86" s="31" t="s">
        <v>76</v>
      </c>
      <c r="AS86" s="31" t="s">
        <v>76</v>
      </c>
      <c r="AT86" s="31" t="s">
        <v>76</v>
      </c>
      <c r="AU86" s="31" t="s">
        <v>76</v>
      </c>
    </row>
    <row r="87" ht="31.5">
      <c r="A87" s="24" t="s">
        <v>101</v>
      </c>
      <c r="B87" s="51" t="s">
        <v>186</v>
      </c>
      <c r="C87" s="9" t="s">
        <v>187</v>
      </c>
      <c r="D87" s="31" t="s">
        <v>76</v>
      </c>
      <c r="E87" s="31" t="s">
        <v>76</v>
      </c>
      <c r="F87" s="31" t="s">
        <v>76</v>
      </c>
      <c r="G87" s="31" t="s">
        <v>76</v>
      </c>
      <c r="H87" s="31" t="s">
        <v>76</v>
      </c>
      <c r="I87" s="31" t="s">
        <v>76</v>
      </c>
      <c r="J87" s="31" t="s">
        <v>76</v>
      </c>
      <c r="K87" s="31" t="s">
        <v>76</v>
      </c>
      <c r="L87" s="1">
        <v>1.1000000000000001</v>
      </c>
      <c r="M87" s="31" t="s">
        <v>76</v>
      </c>
      <c r="N87" s="31" t="s">
        <v>76</v>
      </c>
      <c r="O87" s="31" t="s">
        <v>76</v>
      </c>
      <c r="P87" s="39">
        <v>1</v>
      </c>
      <c r="Q87" s="31" t="s">
        <v>76</v>
      </c>
      <c r="R87" s="31" t="s">
        <v>76</v>
      </c>
      <c r="S87" s="31" t="s">
        <v>76</v>
      </c>
      <c r="T87" s="31" t="s">
        <v>76</v>
      </c>
      <c r="U87" s="31" t="s">
        <v>76</v>
      </c>
      <c r="V87" s="31" t="s">
        <v>76</v>
      </c>
      <c r="W87" s="31" t="s">
        <v>76</v>
      </c>
      <c r="X87" s="31" t="s">
        <v>76</v>
      </c>
      <c r="Y87" s="31" t="s">
        <v>76</v>
      </c>
      <c r="Z87" s="31" t="s">
        <v>76</v>
      </c>
      <c r="AA87" s="31" t="s">
        <v>76</v>
      </c>
      <c r="AB87" s="31" t="s">
        <v>76</v>
      </c>
      <c r="AC87" s="31" t="s">
        <v>76</v>
      </c>
      <c r="AD87" s="31" t="s">
        <v>76</v>
      </c>
      <c r="AE87" s="31" t="s">
        <v>76</v>
      </c>
      <c r="AF87" s="31" t="s">
        <v>76</v>
      </c>
      <c r="AG87" s="31" t="s">
        <v>76</v>
      </c>
      <c r="AH87" s="31" t="s">
        <v>76</v>
      </c>
      <c r="AI87" s="31" t="s">
        <v>76</v>
      </c>
      <c r="AJ87" s="31" t="s">
        <v>76</v>
      </c>
      <c r="AK87" s="31" t="s">
        <v>76</v>
      </c>
      <c r="AL87" s="31" t="s">
        <v>76</v>
      </c>
      <c r="AM87" s="31" t="s">
        <v>76</v>
      </c>
      <c r="AN87" s="31" t="s">
        <v>76</v>
      </c>
      <c r="AO87" s="31" t="s">
        <v>76</v>
      </c>
      <c r="AP87" s="31" t="s">
        <v>76</v>
      </c>
      <c r="AQ87" s="31" t="s">
        <v>76</v>
      </c>
      <c r="AR87" s="31" t="s">
        <v>76</v>
      </c>
      <c r="AS87" s="31" t="s">
        <v>76</v>
      </c>
      <c r="AT87" s="31" t="s">
        <v>76</v>
      </c>
      <c r="AU87" s="31" t="s">
        <v>76</v>
      </c>
    </row>
    <row r="88" ht="31.5">
      <c r="A88" s="24" t="s">
        <v>104</v>
      </c>
      <c r="B88" s="51" t="s">
        <v>188</v>
      </c>
      <c r="C88" s="9" t="s">
        <v>189</v>
      </c>
      <c r="D88" s="31" t="s">
        <v>76</v>
      </c>
      <c r="E88" s="31" t="s">
        <v>76</v>
      </c>
      <c r="F88" s="31" t="s">
        <v>76</v>
      </c>
      <c r="G88" s="31" t="s">
        <v>76</v>
      </c>
      <c r="H88" s="31" t="s">
        <v>76</v>
      </c>
      <c r="I88" s="31" t="s">
        <v>76</v>
      </c>
      <c r="J88" s="31" t="s">
        <v>76</v>
      </c>
      <c r="K88" s="31" t="s">
        <v>76</v>
      </c>
      <c r="L88" s="1">
        <v>5.5199999999999996</v>
      </c>
      <c r="M88" s="31" t="s">
        <v>76</v>
      </c>
      <c r="N88" s="31" t="s">
        <v>76</v>
      </c>
      <c r="O88" s="31" t="s">
        <v>76</v>
      </c>
      <c r="P88" s="39">
        <v>1</v>
      </c>
      <c r="Q88" s="31" t="s">
        <v>76</v>
      </c>
      <c r="R88" s="31" t="s">
        <v>76</v>
      </c>
      <c r="S88" s="31" t="s">
        <v>76</v>
      </c>
      <c r="T88" s="31" t="s">
        <v>76</v>
      </c>
      <c r="U88" s="31" t="s">
        <v>76</v>
      </c>
      <c r="V88" s="31" t="s">
        <v>76</v>
      </c>
      <c r="W88" s="31" t="s">
        <v>76</v>
      </c>
      <c r="X88" s="31" t="s">
        <v>76</v>
      </c>
      <c r="Y88" s="31" t="s">
        <v>76</v>
      </c>
      <c r="Z88" s="31" t="s">
        <v>76</v>
      </c>
      <c r="AA88" s="31" t="s">
        <v>76</v>
      </c>
      <c r="AB88" s="31" t="s">
        <v>76</v>
      </c>
      <c r="AC88" s="31" t="s">
        <v>76</v>
      </c>
      <c r="AD88" s="31" t="s">
        <v>76</v>
      </c>
      <c r="AE88" s="31" t="s">
        <v>76</v>
      </c>
      <c r="AF88" s="31" t="s">
        <v>76</v>
      </c>
      <c r="AG88" s="31" t="s">
        <v>76</v>
      </c>
      <c r="AH88" s="31" t="s">
        <v>76</v>
      </c>
      <c r="AI88" s="31" t="s">
        <v>76</v>
      </c>
      <c r="AJ88" s="31" t="s">
        <v>76</v>
      </c>
      <c r="AK88" s="31" t="s">
        <v>76</v>
      </c>
      <c r="AL88" s="31" t="s">
        <v>76</v>
      </c>
      <c r="AM88" s="31" t="s">
        <v>76</v>
      </c>
      <c r="AN88" s="31" t="s">
        <v>76</v>
      </c>
      <c r="AO88" s="31" t="s">
        <v>76</v>
      </c>
      <c r="AP88" s="31" t="s">
        <v>76</v>
      </c>
      <c r="AQ88" s="31" t="s">
        <v>76</v>
      </c>
      <c r="AR88" s="31" t="s">
        <v>76</v>
      </c>
      <c r="AS88" s="31" t="s">
        <v>76</v>
      </c>
      <c r="AT88" s="31" t="s">
        <v>76</v>
      </c>
      <c r="AU88" s="31" t="s">
        <v>76</v>
      </c>
    </row>
    <row r="89" ht="31.5">
      <c r="A89" s="24" t="s">
        <v>107</v>
      </c>
      <c r="B89" s="51" t="s">
        <v>190</v>
      </c>
      <c r="C89" s="9" t="s">
        <v>191</v>
      </c>
      <c r="D89" s="31" t="s">
        <v>76</v>
      </c>
      <c r="E89" s="31" t="s">
        <v>76</v>
      </c>
      <c r="F89" s="31" t="s">
        <v>76</v>
      </c>
      <c r="G89" s="31" t="s">
        <v>76</v>
      </c>
      <c r="H89" s="31" t="s">
        <v>76</v>
      </c>
      <c r="I89" s="31" t="s">
        <v>76</v>
      </c>
      <c r="J89" s="31" t="s">
        <v>76</v>
      </c>
      <c r="K89" s="31" t="s">
        <v>76</v>
      </c>
      <c r="L89" s="1">
        <v>7.7000000000000002</v>
      </c>
      <c r="M89" s="31" t="s">
        <v>76</v>
      </c>
      <c r="N89" s="31" t="s">
        <v>76</v>
      </c>
      <c r="O89" s="31" t="s">
        <v>76</v>
      </c>
      <c r="P89" s="39">
        <v>1</v>
      </c>
      <c r="Q89" s="31" t="s">
        <v>76</v>
      </c>
      <c r="R89" s="31" t="s">
        <v>76</v>
      </c>
      <c r="S89" s="31" t="s">
        <v>76</v>
      </c>
      <c r="T89" s="31" t="s">
        <v>76</v>
      </c>
      <c r="U89" s="31" t="s">
        <v>76</v>
      </c>
      <c r="V89" s="31" t="s">
        <v>76</v>
      </c>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c r="AK89" s="31" t="s">
        <v>76</v>
      </c>
      <c r="AL89" s="31" t="s">
        <v>76</v>
      </c>
      <c r="AM89" s="31" t="s">
        <v>76</v>
      </c>
      <c r="AN89" s="31" t="s">
        <v>76</v>
      </c>
      <c r="AO89" s="31" t="s">
        <v>76</v>
      </c>
      <c r="AP89" s="31" t="s">
        <v>76</v>
      </c>
      <c r="AQ89" s="31" t="s">
        <v>76</v>
      </c>
      <c r="AR89" s="31" t="s">
        <v>76</v>
      </c>
      <c r="AS89" s="31" t="s">
        <v>76</v>
      </c>
      <c r="AT89" s="31" t="s">
        <v>76</v>
      </c>
      <c r="AU89" s="31" t="s">
        <v>76</v>
      </c>
    </row>
    <row r="90" ht="31.5">
      <c r="A90" s="24" t="s">
        <v>110</v>
      </c>
      <c r="B90" s="51" t="s">
        <v>192</v>
      </c>
      <c r="C90" s="9" t="s">
        <v>193</v>
      </c>
      <c r="D90" s="31" t="s">
        <v>76</v>
      </c>
      <c r="E90" s="31" t="s">
        <v>76</v>
      </c>
      <c r="F90" s="31" t="s">
        <v>76</v>
      </c>
      <c r="G90" s="31" t="s">
        <v>76</v>
      </c>
      <c r="H90" s="31" t="s">
        <v>76</v>
      </c>
      <c r="I90" s="31" t="s">
        <v>76</v>
      </c>
      <c r="J90" s="31" t="s">
        <v>76</v>
      </c>
      <c r="K90" s="31" t="s">
        <v>76</v>
      </c>
      <c r="L90" s="1">
        <v>4.7560000000000002</v>
      </c>
      <c r="M90" s="31" t="s">
        <v>76</v>
      </c>
      <c r="N90" s="31" t="s">
        <v>76</v>
      </c>
      <c r="O90" s="31" t="s">
        <v>76</v>
      </c>
      <c r="P90" s="39">
        <v>1</v>
      </c>
      <c r="Q90" s="31" t="s">
        <v>76</v>
      </c>
      <c r="R90" s="31" t="s">
        <v>76</v>
      </c>
      <c r="S90" s="31" t="s">
        <v>76</v>
      </c>
      <c r="T90" s="31" t="s">
        <v>76</v>
      </c>
      <c r="U90" s="31" t="s">
        <v>76</v>
      </c>
      <c r="V90" s="31" t="s">
        <v>76</v>
      </c>
      <c r="W90" s="31" t="s">
        <v>76</v>
      </c>
      <c r="X90" s="31" t="s">
        <v>76</v>
      </c>
      <c r="Y90" s="31" t="s">
        <v>76</v>
      </c>
      <c r="Z90" s="31" t="s">
        <v>76</v>
      </c>
      <c r="AA90" s="31" t="s">
        <v>76</v>
      </c>
      <c r="AB90" s="31" t="s">
        <v>76</v>
      </c>
      <c r="AC90" s="31" t="s">
        <v>76</v>
      </c>
      <c r="AD90" s="31" t="s">
        <v>76</v>
      </c>
      <c r="AE90" s="31" t="s">
        <v>76</v>
      </c>
      <c r="AF90" s="31" t="s">
        <v>76</v>
      </c>
      <c r="AG90" s="31" t="s">
        <v>76</v>
      </c>
      <c r="AH90" s="31" t="s">
        <v>76</v>
      </c>
      <c r="AI90" s="31" t="s">
        <v>76</v>
      </c>
      <c r="AJ90" s="31" t="s">
        <v>76</v>
      </c>
      <c r="AK90" s="31" t="s">
        <v>76</v>
      </c>
      <c r="AL90" s="31" t="s">
        <v>76</v>
      </c>
      <c r="AM90" s="31" t="s">
        <v>76</v>
      </c>
      <c r="AN90" s="31" t="s">
        <v>76</v>
      </c>
      <c r="AO90" s="31" t="s">
        <v>76</v>
      </c>
      <c r="AP90" s="31" t="s">
        <v>76</v>
      </c>
      <c r="AQ90" s="31" t="s">
        <v>76</v>
      </c>
      <c r="AR90" s="31" t="s">
        <v>76</v>
      </c>
      <c r="AS90" s="31" t="s">
        <v>76</v>
      </c>
      <c r="AT90" s="31" t="s">
        <v>76</v>
      </c>
      <c r="AU90" s="31" t="s">
        <v>76</v>
      </c>
    </row>
  </sheetData>
  <sheetProtection password="0" autoFilter="0" content="1" deleteColumns="0" deleteRows="0" formatCells="0" formatColumns="0" formatRows="0" insertColumns="0" insertHyperlinks="0" insertRows="0" pivotTables="0" selectLockedCells="1" selectUnlockedCells="1" sheet="0" sort="0"/>
  <mergeCells count="43">
    <mergeCell ref="K2:L2"/>
    <mergeCell ref="M2:N2"/>
    <mergeCell ref="A4:AU4"/>
    <mergeCell ref="A5:AU5"/>
    <mergeCell ref="A7:AU7"/>
    <mergeCell ref="A8:AU8"/>
    <mergeCell ref="A10:AU10"/>
    <mergeCell ref="A12:AU12"/>
    <mergeCell ref="A13:AU13"/>
    <mergeCell ref="A14:AU14"/>
    <mergeCell ref="A15:A18"/>
    <mergeCell ref="B15:B18"/>
    <mergeCell ref="C15:C18"/>
    <mergeCell ref="D15:AU15"/>
    <mergeCell ref="D16:I16"/>
    <mergeCell ref="J16:Q16"/>
    <mergeCell ref="R16:W16"/>
    <mergeCell ref="X16:AC16"/>
    <mergeCell ref="AD16:AI16"/>
    <mergeCell ref="AJ16:AO16"/>
    <mergeCell ref="AP16:AU16"/>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s>
  <printOptions headings="0" gridLines="0"/>
  <pageMargins left="0.70866141732283472" right="0.70866141732283472" top="0.74803149606299213" bottom="0.74803149606299213" header="0.31496062992125978" footer="0.31496062992125978"/>
  <pageSetup paperSize="8" scale="14" firstPageNumber="1" fitToWidth="1" fitToHeight="1"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L21" activeCellId="0" sqref="L2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A1" activeCellId="0" sqref="A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zoomScale="60" workbookViewId="0">
      <pane xSplit="14" ySplit="18" topLeftCell="O19" activePane="bottomRight" state="frozen"/>
      <selection activeCell="AK7" activeCellId="0" sqref="AK7:AX12"/>
    </sheetView>
  </sheetViews>
  <sheetFormatPr defaultColWidth="8" defaultRowHeight="15"/>
  <cols>
    <col bestFit="0" customWidth="1" min="1" max="1" style="13" width="10.625"/>
    <col bestFit="0" customWidth="1" min="2" max="2" style="13" width="42.5"/>
    <col bestFit="0" customWidth="1" min="3" max="3" style="13" width="21.75"/>
    <col bestFit="0" customWidth="1" min="4" max="4" style="13" width="5.5"/>
    <col bestFit="0" customWidth="1" min="5" max="7" style="13" width="6"/>
    <col bestFit="0" customWidth="1" min="8" max="9" style="13" width="7.625"/>
    <col bestFit="0" customWidth="1" min="10" max="10" style="13" width="11.75"/>
    <col bestFit="0" customWidth="1" min="11" max="11" style="13" width="11.125"/>
    <col bestFit="0" customWidth="1" min="12" max="12" style="13" width="6.75"/>
    <col bestFit="0" customWidth="1" min="13" max="13" style="13" width="12.125"/>
    <col bestFit="0" customWidth="1" min="14" max="14" style="13" width="11"/>
    <col bestFit="0" customWidth="1" min="15" max="15" style="13" width="8.125"/>
    <col bestFit="0" customWidth="1" min="16" max="16" style="13" width="16.75"/>
    <col bestFit="0" customWidth="1" min="17" max="17" style="13" width="17.75"/>
    <col bestFit="0" customWidth="1" min="18" max="18" style="13" width="18.125"/>
    <col bestFit="0" customWidth="1" min="19" max="19" style="13" width="16.75"/>
    <col bestFit="0" customWidth="1" min="20" max="20" style="13" width="19.375"/>
    <col bestFit="0" customWidth="1" min="21" max="21" style="13" width="10.125"/>
    <col bestFit="0" customWidth="1" min="22" max="22" style="13" width="9.625"/>
    <col bestFit="0" customWidth="1" min="23" max="23" style="13" width="9.875"/>
    <col bestFit="0" customWidth="1" min="24" max="24" style="13" width="8.875"/>
    <col bestFit="0" customWidth="1" min="25" max="25" style="13" width="9.125"/>
    <col bestFit="0" customWidth="1" min="26" max="28" style="13" width="7.25"/>
    <col bestFit="0" customWidth="1" min="29" max="29" style="13" width="8.5"/>
    <col bestFit="0" customWidth="1" min="30" max="30" style="13" width="8.75"/>
    <col bestFit="0" customWidth="1" min="31" max="31" style="13" width="9.375"/>
    <col bestFit="0" customWidth="1" min="32" max="32" style="13" width="7.25"/>
    <col bestFit="0" customWidth="1" min="33" max="33" style="13" width="11.25"/>
    <col bestFit="0" customWidth="1" min="34" max="34" style="13" width="8.125"/>
    <col bestFit="0" customWidth="1" min="35" max="35" style="13" width="8.75"/>
    <col bestFit="0" customWidth="1" min="36" max="38" style="13" width="7.25"/>
    <col bestFit="0" customWidth="1" min="39" max="39" style="13" width="9.375"/>
    <col bestFit="0" customWidth="1" min="40" max="40" style="13" width="10.875"/>
    <col bestFit="0" customWidth="1" min="41" max="41" style="13" width="8.25"/>
    <col bestFit="0" customWidth="1" min="42" max="42" style="13" width="7.25"/>
    <col bestFit="0" customWidth="1" min="43" max="43" style="13" width="13.5"/>
    <col bestFit="0" customWidth="1" min="44" max="44" style="13" width="9.875"/>
    <col bestFit="0" customWidth="1" min="45" max="45" style="13" width="8.25"/>
    <col bestFit="0" customWidth="1" min="46" max="46" style="13" width="12.75"/>
    <col bestFit="0" customWidth="1" min="47" max="47" style="13" width="9.5"/>
    <col bestFit="0" customWidth="1" min="48" max="48" style="13" width="12.25"/>
    <col bestFit="0" customWidth="1" min="49" max="49" style="13" width="9.75"/>
    <col bestFit="1" customWidth="1" min="50" max="50" style="13" width="8.25"/>
    <col bestFit="0" customWidth="1" min="51" max="51" style="13" width="5.875"/>
    <col bestFit="0" customWidth="1" min="52" max="52" style="13" width="9.375"/>
    <col bestFit="0" customWidth="1" min="53" max="53" style="13" width="10.375"/>
    <col bestFit="0" customWidth="1" min="54" max="54" style="13" width="9.25"/>
    <col bestFit="0" customWidth="1" min="55" max="55" style="13" width="19.375"/>
    <col bestFit="0" customWidth="0" min="56" max="16384" style="13" width="9"/>
  </cols>
  <sheetData>
    <row r="1" ht="18.75">
      <c r="A1" s="13"/>
      <c r="B1" s="13"/>
      <c r="C1" s="13"/>
      <c r="D1" s="13"/>
      <c r="E1" s="13"/>
      <c r="F1" s="13"/>
      <c r="G1" s="13"/>
      <c r="H1" s="13"/>
      <c r="J1" s="13"/>
      <c r="K1" s="13"/>
      <c r="L1" s="13"/>
      <c r="M1" s="13"/>
      <c r="AY1" s="13"/>
      <c r="AZ1" s="13"/>
      <c r="BA1" s="13"/>
      <c r="BB1" s="55" t="s">
        <v>194</v>
      </c>
      <c r="BC1" s="55"/>
    </row>
    <row r="2" ht="18.75">
      <c r="A2" s="13"/>
      <c r="B2" s="13"/>
      <c r="C2" s="13"/>
      <c r="D2" s="13"/>
      <c r="E2" s="13"/>
      <c r="F2" s="13"/>
      <c r="G2" s="13"/>
      <c r="H2" s="13"/>
      <c r="J2" s="13"/>
      <c r="K2" s="13"/>
      <c r="L2" s="13"/>
      <c r="M2" s="13"/>
      <c r="AY2" s="13"/>
      <c r="AZ2" s="13"/>
      <c r="BA2" s="13"/>
      <c r="BB2" s="55"/>
      <c r="BC2" s="55"/>
    </row>
    <row r="3" ht="18.75">
      <c r="A3" s="13"/>
      <c r="B3" s="13"/>
      <c r="C3" s="13"/>
      <c r="D3" s="13"/>
      <c r="E3" s="13"/>
      <c r="F3" s="13"/>
      <c r="G3" s="13"/>
      <c r="H3" s="13"/>
      <c r="J3" s="13"/>
      <c r="K3" s="13"/>
      <c r="L3" s="13"/>
      <c r="M3" s="13"/>
      <c r="AY3" s="13"/>
      <c r="AZ3" s="13"/>
      <c r="BA3" s="13"/>
      <c r="BB3" s="55"/>
      <c r="BC3" s="55"/>
    </row>
    <row r="4" ht="17.25">
      <c r="A4" s="56" t="s">
        <v>195</v>
      </c>
      <c r="B4" s="56"/>
      <c r="C4" s="56"/>
      <c r="D4" s="56"/>
      <c r="E4" s="56"/>
      <c r="F4" s="56"/>
      <c r="G4" s="56"/>
      <c r="H4" s="56"/>
      <c r="I4" s="56"/>
      <c r="J4" s="56"/>
      <c r="K4" s="56"/>
      <c r="L4" s="56"/>
      <c r="M4" s="56"/>
      <c r="N4" s="56"/>
      <c r="O4" s="56"/>
      <c r="P4" s="56"/>
      <c r="Q4" s="56"/>
      <c r="R4" s="56"/>
      <c r="S4" s="56"/>
      <c r="T4" s="56"/>
      <c r="U4" s="56"/>
      <c r="V4" s="56"/>
      <c r="W4" s="56"/>
      <c r="X4" s="56"/>
    </row>
    <row r="5" ht="17.2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row>
    <row r="6" ht="17.25">
      <c r="A6" s="7" t="s">
        <v>196</v>
      </c>
      <c r="B6" s="7"/>
      <c r="C6" s="7"/>
      <c r="D6" s="7"/>
      <c r="E6" s="7"/>
      <c r="F6" s="7"/>
      <c r="G6" s="7"/>
      <c r="H6" s="7"/>
      <c r="I6" s="7"/>
      <c r="J6" s="7"/>
      <c r="K6" s="7"/>
      <c r="L6" s="7"/>
      <c r="M6" s="7"/>
      <c r="N6" s="7"/>
      <c r="O6" s="7"/>
      <c r="P6" s="7"/>
      <c r="Q6" s="7"/>
      <c r="R6" s="7"/>
      <c r="S6" s="7"/>
      <c r="T6" s="7"/>
      <c r="U6" s="7"/>
      <c r="V6" s="7"/>
      <c r="W6" s="7"/>
      <c r="X6" s="7"/>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row>
    <row r="7" ht="18.75" customHeight="1">
      <c r="A7" s="8" t="s">
        <v>6</v>
      </c>
      <c r="B7" s="8"/>
      <c r="C7" s="8"/>
      <c r="D7" s="8"/>
      <c r="E7" s="8"/>
      <c r="F7" s="8"/>
      <c r="G7" s="8"/>
      <c r="H7" s="8"/>
      <c r="I7" s="8"/>
      <c r="J7" s="8"/>
      <c r="K7" s="8"/>
      <c r="L7" s="8"/>
      <c r="M7" s="8"/>
      <c r="N7" s="8"/>
      <c r="O7" s="8"/>
      <c r="P7" s="8"/>
      <c r="Q7" s="8"/>
      <c r="R7" s="8"/>
      <c r="S7" s="8"/>
      <c r="T7" s="8"/>
      <c r="U7" s="8"/>
      <c r="V7" s="8"/>
      <c r="W7" s="8"/>
      <c r="X7" s="8"/>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row>
    <row r="8" ht="17.25">
      <c r="A8" s="12"/>
      <c r="B8" s="12"/>
      <c r="C8" s="12"/>
      <c r="D8" s="12"/>
      <c r="E8" s="12"/>
      <c r="F8" s="12"/>
      <c r="G8" s="12"/>
      <c r="H8" s="12"/>
      <c r="I8" s="12"/>
      <c r="J8" s="12"/>
      <c r="K8" s="12"/>
      <c r="L8" s="12"/>
      <c r="M8" s="12"/>
      <c r="N8" s="12"/>
      <c r="O8" s="12"/>
      <c r="P8" s="12"/>
      <c r="Q8" s="12"/>
      <c r="R8" s="12"/>
      <c r="S8" s="12"/>
      <c r="T8" s="12"/>
      <c r="U8" s="12"/>
      <c r="V8" s="12"/>
      <c r="W8" s="12"/>
      <c r="X8" s="12"/>
      <c r="BC8" s="4"/>
    </row>
    <row r="9" ht="17.25">
      <c r="A9" s="10" t="s">
        <v>197</v>
      </c>
      <c r="B9" s="10"/>
      <c r="C9" s="10"/>
      <c r="D9" s="10"/>
      <c r="E9" s="10"/>
      <c r="F9" s="10"/>
      <c r="G9" s="10"/>
      <c r="H9" s="10"/>
      <c r="I9" s="10"/>
      <c r="J9" s="10"/>
      <c r="K9" s="10"/>
      <c r="L9" s="10"/>
      <c r="M9" s="10"/>
      <c r="N9" s="10"/>
      <c r="O9" s="10"/>
      <c r="P9" s="10"/>
      <c r="Q9" s="10"/>
      <c r="R9" s="10"/>
      <c r="S9" s="10"/>
      <c r="T9" s="10"/>
      <c r="U9" s="10"/>
      <c r="V9" s="10"/>
      <c r="W9" s="10"/>
      <c r="X9" s="1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row>
    <row r="10" ht="17.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row>
    <row r="11" ht="42" customHeight="1">
      <c r="A11" s="61" t="s">
        <v>198</v>
      </c>
      <c r="B11" s="61"/>
      <c r="C11" s="61"/>
      <c r="D11" s="61"/>
      <c r="E11" s="61"/>
      <c r="F11" s="61"/>
      <c r="G11" s="61"/>
      <c r="H11" s="61"/>
      <c r="I11" s="61"/>
      <c r="J11" s="61"/>
      <c r="K11" s="61"/>
      <c r="L11" s="61"/>
      <c r="M11" s="61"/>
      <c r="N11" s="61"/>
      <c r="O11" s="61"/>
      <c r="P11" s="61"/>
      <c r="Q11" s="61"/>
      <c r="R11" s="61"/>
      <c r="S11" s="61"/>
      <c r="T11" s="61"/>
      <c r="U11" s="61"/>
      <c r="V11" s="61"/>
      <c r="W11" s="61"/>
      <c r="X11" s="6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row>
    <row r="12" ht="15.75">
      <c r="A12" s="12"/>
      <c r="B12" s="12"/>
      <c r="C12" s="12"/>
      <c r="D12" s="12"/>
      <c r="E12" s="12"/>
      <c r="F12" s="12"/>
      <c r="G12" s="12"/>
      <c r="H12" s="12"/>
      <c r="I12" s="12"/>
      <c r="J12" s="12"/>
      <c r="K12" s="12"/>
      <c r="L12" s="12"/>
      <c r="M12" s="12"/>
      <c r="N12" s="12"/>
      <c r="O12" s="12"/>
      <c r="P12" s="12"/>
      <c r="Q12" s="12"/>
      <c r="R12" s="12"/>
      <c r="S12" s="12"/>
      <c r="T12" s="12"/>
      <c r="U12" s="12"/>
      <c r="V12" s="12"/>
      <c r="W12" s="12"/>
      <c r="X12" s="12"/>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ht="15.75">
      <c r="A13" s="13"/>
      <c r="AT13" s="13"/>
      <c r="AU13" s="13"/>
      <c r="AV13" s="13"/>
      <c r="BB13" s="62"/>
    </row>
    <row r="14" ht="63.75" customHeight="1">
      <c r="A14" s="63" t="s">
        <v>10</v>
      </c>
      <c r="B14" s="63" t="s">
        <v>11</v>
      </c>
      <c r="C14" s="63" t="s">
        <v>199</v>
      </c>
      <c r="D14" s="64" t="s">
        <v>200</v>
      </c>
      <c r="E14" s="63" t="s">
        <v>201</v>
      </c>
      <c r="F14" s="63"/>
      <c r="G14" s="63" t="s">
        <v>202</v>
      </c>
      <c r="H14" s="63"/>
      <c r="I14" s="63" t="s">
        <v>203</v>
      </c>
      <c r="J14" s="63"/>
      <c r="K14" s="63"/>
      <c r="L14" s="63"/>
      <c r="M14" s="63"/>
      <c r="N14" s="63"/>
      <c r="O14" s="65" t="s">
        <v>204</v>
      </c>
      <c r="P14" s="66" t="s">
        <v>205</v>
      </c>
      <c r="Q14" s="67" t="s">
        <v>206</v>
      </c>
      <c r="R14" s="67"/>
      <c r="S14" s="67"/>
      <c r="T14" s="67"/>
      <c r="U14" s="63" t="s">
        <v>207</v>
      </c>
      <c r="V14" s="63"/>
      <c r="W14" s="68" t="s">
        <v>208</v>
      </c>
      <c r="X14" s="69"/>
      <c r="Y14" s="70" t="s">
        <v>209</v>
      </c>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2"/>
      <c r="BC14" s="66" t="s">
        <v>210</v>
      </c>
    </row>
    <row r="15" ht="85.5" customHeight="1">
      <c r="A15" s="63"/>
      <c r="B15" s="63"/>
      <c r="C15" s="63"/>
      <c r="D15" s="64"/>
      <c r="E15" s="63"/>
      <c r="F15" s="63"/>
      <c r="G15" s="63"/>
      <c r="H15" s="63"/>
      <c r="I15" s="70" t="s">
        <v>211</v>
      </c>
      <c r="J15" s="71"/>
      <c r="K15" s="72"/>
      <c r="L15" s="73" t="s">
        <v>34</v>
      </c>
      <c r="M15" s="74"/>
      <c r="N15" s="75"/>
      <c r="O15" s="76"/>
      <c r="P15" s="77"/>
      <c r="Q15" s="63" t="s">
        <v>211</v>
      </c>
      <c r="R15" s="63"/>
      <c r="S15" s="63" t="s">
        <v>34</v>
      </c>
      <c r="T15" s="63"/>
      <c r="U15" s="63"/>
      <c r="V15" s="63"/>
      <c r="W15" s="73"/>
      <c r="X15" s="75"/>
      <c r="Y15" s="70" t="s">
        <v>212</v>
      </c>
      <c r="Z15" s="71"/>
      <c r="AA15" s="71"/>
      <c r="AB15" s="71"/>
      <c r="AC15" s="72"/>
      <c r="AD15" s="70" t="s">
        <v>213</v>
      </c>
      <c r="AE15" s="71"/>
      <c r="AF15" s="71"/>
      <c r="AG15" s="71"/>
      <c r="AH15" s="72"/>
      <c r="AI15" s="70" t="s">
        <v>214</v>
      </c>
      <c r="AJ15" s="71"/>
      <c r="AK15" s="71"/>
      <c r="AL15" s="71"/>
      <c r="AM15" s="72"/>
      <c r="AN15" s="70" t="s">
        <v>215</v>
      </c>
      <c r="AO15" s="71"/>
      <c r="AP15" s="71"/>
      <c r="AQ15" s="71"/>
      <c r="AR15" s="72"/>
      <c r="AS15" s="70" t="s">
        <v>216</v>
      </c>
      <c r="AT15" s="71"/>
      <c r="AU15" s="71"/>
      <c r="AV15" s="71"/>
      <c r="AW15" s="72"/>
      <c r="AX15" s="70" t="s">
        <v>217</v>
      </c>
      <c r="AY15" s="71"/>
      <c r="AZ15" s="71"/>
      <c r="BA15" s="71"/>
      <c r="BB15" s="72"/>
      <c r="BC15" s="77"/>
    </row>
    <row r="16" ht="203.25" customHeight="1">
      <c r="A16" s="63"/>
      <c r="B16" s="63"/>
      <c r="C16" s="63"/>
      <c r="D16" s="64"/>
      <c r="E16" s="78" t="s">
        <v>218</v>
      </c>
      <c r="F16" s="79" t="s">
        <v>34</v>
      </c>
      <c r="G16" s="78" t="s">
        <v>218</v>
      </c>
      <c r="H16" s="79" t="s">
        <v>34</v>
      </c>
      <c r="I16" s="64" t="s">
        <v>219</v>
      </c>
      <c r="J16" s="64" t="s">
        <v>220</v>
      </c>
      <c r="K16" s="64" t="s">
        <v>221</v>
      </c>
      <c r="L16" s="64" t="s">
        <v>219</v>
      </c>
      <c r="M16" s="64" t="s">
        <v>220</v>
      </c>
      <c r="N16" s="64" t="s">
        <v>221</v>
      </c>
      <c r="O16" s="78"/>
      <c r="P16" s="80"/>
      <c r="Q16" s="64" t="s">
        <v>222</v>
      </c>
      <c r="R16" s="64" t="s">
        <v>223</v>
      </c>
      <c r="S16" s="64" t="s">
        <v>222</v>
      </c>
      <c r="T16" s="64" t="s">
        <v>223</v>
      </c>
      <c r="U16" s="76" t="s">
        <v>211</v>
      </c>
      <c r="V16" s="76" t="s">
        <v>34</v>
      </c>
      <c r="W16" s="64" t="s">
        <v>224</v>
      </c>
      <c r="X16" s="64" t="s">
        <v>225</v>
      </c>
      <c r="Y16" s="64" t="s">
        <v>226</v>
      </c>
      <c r="Z16" s="64" t="s">
        <v>227</v>
      </c>
      <c r="AA16" s="64" t="s">
        <v>228</v>
      </c>
      <c r="AB16" s="76" t="s">
        <v>229</v>
      </c>
      <c r="AC16" s="76" t="s">
        <v>230</v>
      </c>
      <c r="AD16" s="64" t="s">
        <v>226</v>
      </c>
      <c r="AE16" s="64" t="s">
        <v>227</v>
      </c>
      <c r="AF16" s="64" t="s">
        <v>228</v>
      </c>
      <c r="AG16" s="76" t="s">
        <v>229</v>
      </c>
      <c r="AH16" s="76" t="s">
        <v>230</v>
      </c>
      <c r="AI16" s="64" t="s">
        <v>226</v>
      </c>
      <c r="AJ16" s="64" t="s">
        <v>227</v>
      </c>
      <c r="AK16" s="64" t="s">
        <v>228</v>
      </c>
      <c r="AL16" s="76" t="s">
        <v>229</v>
      </c>
      <c r="AM16" s="76" t="s">
        <v>230</v>
      </c>
      <c r="AN16" s="64" t="s">
        <v>226</v>
      </c>
      <c r="AO16" s="64" t="s">
        <v>227</v>
      </c>
      <c r="AP16" s="64" t="s">
        <v>228</v>
      </c>
      <c r="AQ16" s="76" t="s">
        <v>229</v>
      </c>
      <c r="AR16" s="76" t="s">
        <v>230</v>
      </c>
      <c r="AS16" s="64" t="s">
        <v>226</v>
      </c>
      <c r="AT16" s="64" t="s">
        <v>227</v>
      </c>
      <c r="AU16" s="64" t="s">
        <v>228</v>
      </c>
      <c r="AV16" s="76" t="s">
        <v>229</v>
      </c>
      <c r="AW16" s="76" t="s">
        <v>230</v>
      </c>
      <c r="AX16" s="64" t="s">
        <v>226</v>
      </c>
      <c r="AY16" s="64" t="s">
        <v>227</v>
      </c>
      <c r="AZ16" s="64" t="s">
        <v>228</v>
      </c>
      <c r="BA16" s="76" t="s">
        <v>229</v>
      </c>
      <c r="BB16" s="64" t="s">
        <v>230</v>
      </c>
      <c r="BC16" s="80"/>
    </row>
    <row r="17" ht="19.5" customHeight="1">
      <c r="A17" s="63">
        <v>1</v>
      </c>
      <c r="B17" s="63">
        <v>2</v>
      </c>
      <c r="C17" s="63">
        <v>3</v>
      </c>
      <c r="D17" s="63">
        <v>4</v>
      </c>
      <c r="E17" s="63">
        <v>5</v>
      </c>
      <c r="F17" s="63"/>
      <c r="G17" s="63">
        <v>6</v>
      </c>
      <c r="H17" s="63">
        <v>7</v>
      </c>
      <c r="I17" s="63">
        <v>8</v>
      </c>
      <c r="J17" s="63">
        <v>9</v>
      </c>
      <c r="K17" s="63">
        <v>10</v>
      </c>
      <c r="L17" s="63">
        <v>11</v>
      </c>
      <c r="M17" s="63">
        <v>12</v>
      </c>
      <c r="N17" s="63">
        <v>13</v>
      </c>
      <c r="O17" s="63">
        <v>14</v>
      </c>
      <c r="P17" s="63">
        <v>15</v>
      </c>
      <c r="Q17" s="81" t="s">
        <v>231</v>
      </c>
      <c r="R17" s="81" t="s">
        <v>232</v>
      </c>
      <c r="S17" s="81" t="s">
        <v>233</v>
      </c>
      <c r="T17" s="81" t="s">
        <v>234</v>
      </c>
      <c r="U17" s="63">
        <v>17</v>
      </c>
      <c r="V17" s="63">
        <v>18</v>
      </c>
      <c r="W17" s="63">
        <v>19</v>
      </c>
      <c r="X17" s="63">
        <v>20</v>
      </c>
      <c r="Y17" s="81" t="s">
        <v>235</v>
      </c>
      <c r="Z17" s="81" t="s">
        <v>236</v>
      </c>
      <c r="AA17" s="81" t="s">
        <v>237</v>
      </c>
      <c r="AB17" s="81" t="s">
        <v>238</v>
      </c>
      <c r="AC17" s="81" t="s">
        <v>239</v>
      </c>
      <c r="AD17" s="81" t="s">
        <v>240</v>
      </c>
      <c r="AE17" s="81" t="s">
        <v>241</v>
      </c>
      <c r="AF17" s="81" t="s">
        <v>242</v>
      </c>
      <c r="AG17" s="81" t="s">
        <v>243</v>
      </c>
      <c r="AH17" s="81" t="s">
        <v>244</v>
      </c>
      <c r="AI17" s="81" t="s">
        <v>245</v>
      </c>
      <c r="AJ17" s="81" t="s">
        <v>246</v>
      </c>
      <c r="AK17" s="81" t="s">
        <v>247</v>
      </c>
      <c r="AL17" s="81" t="s">
        <v>248</v>
      </c>
      <c r="AM17" s="81" t="s">
        <v>249</v>
      </c>
      <c r="AN17" s="81" t="s">
        <v>250</v>
      </c>
      <c r="AO17" s="81" t="s">
        <v>251</v>
      </c>
      <c r="AP17" s="81" t="s">
        <v>252</v>
      </c>
      <c r="AQ17" s="81" t="s">
        <v>253</v>
      </c>
      <c r="AR17" s="81" t="s">
        <v>254</v>
      </c>
      <c r="AS17" s="63">
        <v>32</v>
      </c>
      <c r="AT17" s="63">
        <v>33</v>
      </c>
      <c r="AU17" s="63">
        <v>34</v>
      </c>
      <c r="AV17" s="63">
        <v>35</v>
      </c>
      <c r="AW17" s="63">
        <v>36</v>
      </c>
      <c r="AX17" s="63">
        <v>37</v>
      </c>
      <c r="AY17" s="63">
        <v>38</v>
      </c>
      <c r="AZ17" s="63">
        <v>39</v>
      </c>
      <c r="BA17" s="63">
        <v>40</v>
      </c>
      <c r="BB17" s="63">
        <v>41</v>
      </c>
      <c r="BC17" s="63">
        <v>42</v>
      </c>
    </row>
    <row r="18" s="13" customFormat="1" ht="15.75">
      <c r="A18" s="82" t="s">
        <v>255</v>
      </c>
      <c r="B18" s="83" t="s">
        <v>256</v>
      </c>
      <c r="C18" s="84" t="s">
        <v>257</v>
      </c>
      <c r="D18" s="85">
        <f>D41</f>
        <v>0</v>
      </c>
      <c r="E18" s="85">
        <f>E41</f>
        <v>0</v>
      </c>
      <c r="F18" s="85" t="s">
        <v>258</v>
      </c>
      <c r="G18" s="85">
        <f>G41</f>
        <v>0</v>
      </c>
      <c r="H18" s="85">
        <f>H41</f>
        <v>0</v>
      </c>
      <c r="I18" s="85">
        <f>I41</f>
        <v>0</v>
      </c>
      <c r="J18" s="86">
        <f t="shared" ref="J18:BB18" si="0">J19+J41+J66+J69+J70+J71</f>
        <v>1332.6145199999999</v>
      </c>
      <c r="K18" s="86">
        <f t="shared" si="0"/>
        <v>0</v>
      </c>
      <c r="L18" s="86">
        <f t="shared" si="0"/>
        <v>0</v>
      </c>
      <c r="M18" s="86">
        <f t="shared" si="0"/>
        <v>2658.6715516919999</v>
      </c>
      <c r="N18" s="86">
        <f t="shared" si="0"/>
        <v>0</v>
      </c>
      <c r="O18" s="86">
        <f t="shared" si="0"/>
        <v>0.31958373600000001</v>
      </c>
      <c r="P18" s="86">
        <f t="shared" si="0"/>
        <v>315.65202602399995</v>
      </c>
      <c r="Q18" s="86">
        <f t="shared" si="0"/>
        <v>1332.6145199999999</v>
      </c>
      <c r="R18" s="86">
        <f t="shared" si="0"/>
        <v>1332.6145199999999</v>
      </c>
      <c r="S18" s="86">
        <f t="shared" si="0"/>
        <v>2623.7779188</v>
      </c>
      <c r="T18" s="86">
        <f t="shared" si="0"/>
        <v>2623.7779188</v>
      </c>
      <c r="U18" s="86">
        <f t="shared" si="0"/>
        <v>1332.6145199999999</v>
      </c>
      <c r="V18" s="86">
        <f t="shared" si="0"/>
        <v>2658.6715516919999</v>
      </c>
      <c r="W18" s="86">
        <f t="shared" si="0"/>
        <v>1023.3820415759999</v>
      </c>
      <c r="X18" s="86">
        <f t="shared" si="0"/>
        <v>2343.0195256679999</v>
      </c>
      <c r="Y18" s="86">
        <f t="shared" si="0"/>
        <v>298.85600879999998</v>
      </c>
      <c r="Z18" s="86">
        <f t="shared" si="0"/>
        <v>0</v>
      </c>
      <c r="AA18" s="86">
        <f t="shared" si="0"/>
        <v>0</v>
      </c>
      <c r="AB18" s="86">
        <f t="shared" si="0"/>
        <v>52.4733446382889</v>
      </c>
      <c r="AC18" s="86">
        <f t="shared" si="0"/>
        <v>246.38266416171109</v>
      </c>
      <c r="AD18" s="86">
        <f t="shared" si="0"/>
        <v>505.47241199999996</v>
      </c>
      <c r="AE18" s="86">
        <f t="shared" si="0"/>
        <v>0</v>
      </c>
      <c r="AF18" s="86">
        <f t="shared" si="0"/>
        <v>0</v>
      </c>
      <c r="AG18" s="86">
        <f t="shared" si="0"/>
        <v>52.472999999999999</v>
      </c>
      <c r="AH18" s="86">
        <f t="shared" si="0"/>
        <v>452.99941199999995</v>
      </c>
      <c r="AI18" s="86">
        <f t="shared" si="0"/>
        <v>351.6930744</v>
      </c>
      <c r="AJ18" s="86">
        <f t="shared" si="0"/>
        <v>0</v>
      </c>
      <c r="AK18" s="86">
        <f t="shared" si="0"/>
        <v>0</v>
      </c>
      <c r="AL18" s="86">
        <f t="shared" si="0"/>
        <v>52.341344638288902</v>
      </c>
      <c r="AM18" s="86">
        <f t="shared" si="0"/>
        <v>299.35172976171111</v>
      </c>
      <c r="AN18" s="86">
        <f t="shared" si="0"/>
        <v>395.88101518799999</v>
      </c>
      <c r="AO18" s="86">
        <f t="shared" si="0"/>
        <v>0</v>
      </c>
      <c r="AP18" s="86">
        <f t="shared" si="0"/>
        <v>0</v>
      </c>
      <c r="AQ18" s="86">
        <f t="shared" si="0"/>
        <v>103.851</v>
      </c>
      <c r="AR18" s="86">
        <f t="shared" si="0"/>
        <v>292.03001518800005</v>
      </c>
      <c r="AS18" s="86">
        <f t="shared" si="0"/>
        <v>650.54908320000004</v>
      </c>
      <c r="AT18" s="86">
        <f t="shared" si="0"/>
        <v>0</v>
      </c>
      <c r="AU18" s="86">
        <f t="shared" si="0"/>
        <v>0</v>
      </c>
      <c r="AV18" s="86">
        <f t="shared" si="0"/>
        <v>104.81468927657781</v>
      </c>
      <c r="AW18" s="86">
        <f t="shared" si="0"/>
        <v>545.7343939234222</v>
      </c>
      <c r="AX18" s="86">
        <f t="shared" si="0"/>
        <v>901.35342718800007</v>
      </c>
      <c r="AY18" s="86">
        <f t="shared" si="0"/>
        <v>0</v>
      </c>
      <c r="AZ18" s="86">
        <f t="shared" si="0"/>
        <v>0</v>
      </c>
      <c r="BA18" s="86">
        <f t="shared" si="0"/>
        <v>156.32399999999998</v>
      </c>
      <c r="BB18" s="86">
        <f t="shared" si="0"/>
        <v>745.029427188</v>
      </c>
      <c r="BC18" s="85">
        <f>BC41</f>
        <v>0</v>
      </c>
      <c r="BD18" s="87"/>
    </row>
    <row r="19" s="13" customFormat="1" ht="30">
      <c r="A19" s="88" t="s">
        <v>259</v>
      </c>
      <c r="B19" s="89" t="s">
        <v>260</v>
      </c>
      <c r="C19" s="90" t="s">
        <v>257</v>
      </c>
      <c r="D19" s="90" t="s">
        <v>258</v>
      </c>
      <c r="E19" s="90" t="s">
        <v>258</v>
      </c>
      <c r="F19" s="90" t="s">
        <v>258</v>
      </c>
      <c r="G19" s="90" t="s">
        <v>258</v>
      </c>
      <c r="H19" s="90" t="s">
        <v>258</v>
      </c>
      <c r="I19" s="90" t="s">
        <v>258</v>
      </c>
      <c r="J19" s="91">
        <f>J24</f>
        <v>757.35647999999992</v>
      </c>
      <c r="K19" s="91">
        <f t="shared" ref="K19:BB19" si="1">K24</f>
        <v>0</v>
      </c>
      <c r="L19" s="91">
        <f t="shared" si="1"/>
        <v>0</v>
      </c>
      <c r="M19" s="91">
        <f t="shared" si="1"/>
        <v>861.40036489199997</v>
      </c>
      <c r="N19" s="91">
        <f t="shared" si="1"/>
        <v>0</v>
      </c>
      <c r="O19" s="91">
        <f t="shared" si="1"/>
        <v>0.31958373600000001</v>
      </c>
      <c r="P19" s="91">
        <f t="shared" si="1"/>
        <v>260.85992162399998</v>
      </c>
      <c r="Q19" s="91">
        <f t="shared" si="1"/>
        <v>757.35647999999992</v>
      </c>
      <c r="R19" s="91">
        <f t="shared" si="1"/>
        <v>757.35647999999992</v>
      </c>
      <c r="S19" s="91">
        <f t="shared" si="1"/>
        <v>829.91596319999996</v>
      </c>
      <c r="T19" s="91">
        <f t="shared" si="1"/>
        <v>829.91596319999996</v>
      </c>
      <c r="U19" s="91">
        <f t="shared" si="1"/>
        <v>757.35647999999992</v>
      </c>
      <c r="V19" s="91">
        <f t="shared" si="1"/>
        <v>861.40036489199997</v>
      </c>
      <c r="W19" s="91">
        <f t="shared" si="1"/>
        <v>496.496558376</v>
      </c>
      <c r="X19" s="91">
        <f t="shared" si="1"/>
        <v>600.54044326799999</v>
      </c>
      <c r="Y19" s="91">
        <f t="shared" si="1"/>
        <v>112.19999999999999</v>
      </c>
      <c r="Z19" s="91">
        <f t="shared" si="1"/>
        <v>0</v>
      </c>
      <c r="AA19" s="91">
        <f t="shared" si="1"/>
        <v>0</v>
      </c>
      <c r="AB19" s="91">
        <f t="shared" si="1"/>
        <v>0</v>
      </c>
      <c r="AC19" s="91">
        <f t="shared" si="1"/>
        <v>112.19999999999999</v>
      </c>
      <c r="AD19" s="91">
        <f t="shared" si="1"/>
        <v>482.73839999999996</v>
      </c>
      <c r="AE19" s="91">
        <f t="shared" si="1"/>
        <v>0</v>
      </c>
      <c r="AF19" s="91">
        <f t="shared" si="1"/>
        <v>0</v>
      </c>
      <c r="AG19" s="91">
        <f t="shared" si="1"/>
        <v>52.472999999999999</v>
      </c>
      <c r="AH19" s="91">
        <f t="shared" si="1"/>
        <v>430.26539999999994</v>
      </c>
      <c r="AI19" s="91">
        <f t="shared" si="1"/>
        <v>0</v>
      </c>
      <c r="AJ19" s="91">
        <f t="shared" si="1"/>
        <v>0</v>
      </c>
      <c r="AK19" s="91">
        <f t="shared" si="1"/>
        <v>0</v>
      </c>
      <c r="AL19" s="91">
        <f t="shared" si="1"/>
        <v>0</v>
      </c>
      <c r="AM19" s="91">
        <f t="shared" si="1"/>
        <v>0</v>
      </c>
      <c r="AN19" s="91">
        <f t="shared" si="1"/>
        <v>67.235815188000004</v>
      </c>
      <c r="AO19" s="91">
        <f t="shared" si="1"/>
        <v>0</v>
      </c>
      <c r="AP19" s="91">
        <f t="shared" si="1"/>
        <v>0</v>
      </c>
      <c r="AQ19" s="91">
        <f t="shared" si="1"/>
        <v>15.369999999999999</v>
      </c>
      <c r="AR19" s="91">
        <f t="shared" si="1"/>
        <v>51.865815188000006</v>
      </c>
      <c r="AS19" s="91">
        <f t="shared" si="1"/>
        <v>112.19999999999999</v>
      </c>
      <c r="AT19" s="91">
        <f t="shared" si="1"/>
        <v>0</v>
      </c>
      <c r="AU19" s="91">
        <f t="shared" si="1"/>
        <v>0</v>
      </c>
      <c r="AV19" s="91">
        <f t="shared" si="1"/>
        <v>0</v>
      </c>
      <c r="AW19" s="91">
        <f t="shared" si="1"/>
        <v>112.19999999999999</v>
      </c>
      <c r="AX19" s="91">
        <f t="shared" si="1"/>
        <v>549.97421518800002</v>
      </c>
      <c r="AY19" s="91">
        <f t="shared" si="1"/>
        <v>0</v>
      </c>
      <c r="AZ19" s="91">
        <f t="shared" si="1"/>
        <v>0</v>
      </c>
      <c r="BA19" s="91">
        <f t="shared" si="1"/>
        <v>67.842999999999989</v>
      </c>
      <c r="BB19" s="91">
        <f t="shared" si="1"/>
        <v>482.13121518799994</v>
      </c>
      <c r="BC19" s="90" t="s">
        <v>258</v>
      </c>
      <c r="BD19" s="87"/>
    </row>
    <row r="20" s="13" customFormat="1" ht="45">
      <c r="A20" s="92" t="s">
        <v>261</v>
      </c>
      <c r="B20" s="93" t="s">
        <v>262</v>
      </c>
      <c r="C20" s="94" t="s">
        <v>257</v>
      </c>
      <c r="D20" s="94" t="s">
        <v>258</v>
      </c>
      <c r="E20" s="94" t="s">
        <v>258</v>
      </c>
      <c r="F20" s="94" t="s">
        <v>258</v>
      </c>
      <c r="G20" s="94" t="s">
        <v>258</v>
      </c>
      <c r="H20" s="94" t="s">
        <v>258</v>
      </c>
      <c r="I20" s="94" t="s">
        <v>258</v>
      </c>
      <c r="J20" s="95">
        <v>0</v>
      </c>
      <c r="K20" s="95">
        <v>0</v>
      </c>
      <c r="L20" s="95">
        <v>0</v>
      </c>
      <c r="M20" s="95">
        <v>0</v>
      </c>
      <c r="N20" s="95">
        <v>0</v>
      </c>
      <c r="O20" s="95">
        <v>0</v>
      </c>
      <c r="P20" s="95">
        <v>0</v>
      </c>
      <c r="Q20" s="95">
        <v>0</v>
      </c>
      <c r="R20" s="95">
        <v>0</v>
      </c>
      <c r="S20" s="95">
        <v>0</v>
      </c>
      <c r="T20" s="95">
        <v>0</v>
      </c>
      <c r="U20" s="95">
        <v>0</v>
      </c>
      <c r="V20" s="95">
        <v>0</v>
      </c>
      <c r="W20" s="95">
        <v>0</v>
      </c>
      <c r="X20" s="95">
        <v>0</v>
      </c>
      <c r="Y20" s="95">
        <v>0</v>
      </c>
      <c r="Z20" s="95">
        <v>0</v>
      </c>
      <c r="AA20" s="95">
        <v>0</v>
      </c>
      <c r="AB20" s="95">
        <v>0</v>
      </c>
      <c r="AC20" s="95">
        <v>0</v>
      </c>
      <c r="AD20" s="95">
        <v>0</v>
      </c>
      <c r="AE20" s="95">
        <v>0</v>
      </c>
      <c r="AF20" s="95">
        <v>0</v>
      </c>
      <c r="AG20" s="95">
        <v>0</v>
      </c>
      <c r="AH20" s="95">
        <v>0</v>
      </c>
      <c r="AI20" s="95">
        <v>0</v>
      </c>
      <c r="AJ20" s="95">
        <v>0</v>
      </c>
      <c r="AK20" s="95">
        <v>0</v>
      </c>
      <c r="AL20" s="95">
        <v>0</v>
      </c>
      <c r="AM20" s="95">
        <v>0</v>
      </c>
      <c r="AN20" s="95">
        <v>0</v>
      </c>
      <c r="AO20" s="95">
        <v>0</v>
      </c>
      <c r="AP20" s="95">
        <v>0</v>
      </c>
      <c r="AQ20" s="95">
        <v>0</v>
      </c>
      <c r="AR20" s="95">
        <v>0</v>
      </c>
      <c r="AS20" s="95">
        <v>0</v>
      </c>
      <c r="AT20" s="95">
        <v>0</v>
      </c>
      <c r="AU20" s="95">
        <v>0</v>
      </c>
      <c r="AV20" s="95">
        <v>0</v>
      </c>
      <c r="AW20" s="95">
        <v>0</v>
      </c>
      <c r="AX20" s="95">
        <v>0</v>
      </c>
      <c r="AY20" s="95">
        <v>0</v>
      </c>
      <c r="AZ20" s="95">
        <v>0</v>
      </c>
      <c r="BA20" s="95">
        <v>0</v>
      </c>
      <c r="BB20" s="95">
        <v>0</v>
      </c>
      <c r="BC20" s="94" t="s">
        <v>258</v>
      </c>
      <c r="BD20" s="87"/>
    </row>
    <row r="21" s="13" customFormat="1" ht="60">
      <c r="A21" s="96" t="s">
        <v>263</v>
      </c>
      <c r="B21" s="97" t="s">
        <v>264</v>
      </c>
      <c r="C21" s="98" t="s">
        <v>257</v>
      </c>
      <c r="D21" s="98" t="s">
        <v>258</v>
      </c>
      <c r="E21" s="98" t="s">
        <v>258</v>
      </c>
      <c r="F21" s="98" t="s">
        <v>258</v>
      </c>
      <c r="G21" s="98" t="s">
        <v>258</v>
      </c>
      <c r="H21" s="98" t="s">
        <v>258</v>
      </c>
      <c r="I21" s="98" t="s">
        <v>258</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s="99">
        <v>0</v>
      </c>
      <c r="AL21" s="99">
        <v>0</v>
      </c>
      <c r="AM21" s="99">
        <v>0</v>
      </c>
      <c r="AN21" s="99">
        <v>0</v>
      </c>
      <c r="AO21" s="99">
        <v>0</v>
      </c>
      <c r="AP21" s="99">
        <v>0</v>
      </c>
      <c r="AQ21" s="99">
        <v>0</v>
      </c>
      <c r="AR21" s="99">
        <v>0</v>
      </c>
      <c r="AS21" s="99">
        <v>0</v>
      </c>
      <c r="AT21" s="99">
        <v>0</v>
      </c>
      <c r="AU21" s="99">
        <v>0</v>
      </c>
      <c r="AV21" s="99">
        <v>0</v>
      </c>
      <c r="AW21" s="99">
        <v>0</v>
      </c>
      <c r="AX21" s="99">
        <v>0</v>
      </c>
      <c r="AY21" s="99">
        <v>0</v>
      </c>
      <c r="AZ21" s="99">
        <v>0</v>
      </c>
      <c r="BA21" s="99">
        <v>0</v>
      </c>
      <c r="BB21" s="99">
        <v>0</v>
      </c>
      <c r="BC21" s="98" t="s">
        <v>258</v>
      </c>
      <c r="BD21" s="87"/>
    </row>
    <row r="22" s="13" customFormat="1" ht="60">
      <c r="A22" s="96" t="s">
        <v>265</v>
      </c>
      <c r="B22" s="97" t="s">
        <v>266</v>
      </c>
      <c r="C22" s="98" t="s">
        <v>257</v>
      </c>
      <c r="D22" s="98" t="s">
        <v>258</v>
      </c>
      <c r="E22" s="98" t="s">
        <v>258</v>
      </c>
      <c r="F22" s="98" t="s">
        <v>258</v>
      </c>
      <c r="G22" s="98" t="s">
        <v>258</v>
      </c>
      <c r="H22" s="98" t="s">
        <v>258</v>
      </c>
      <c r="I22" s="98" t="s">
        <v>258</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s="99">
        <v>0</v>
      </c>
      <c r="AL22" s="99">
        <v>0</v>
      </c>
      <c r="AM22" s="99">
        <v>0</v>
      </c>
      <c r="AN22" s="99">
        <v>0</v>
      </c>
      <c r="AO22" s="99">
        <v>0</v>
      </c>
      <c r="AP22" s="99">
        <v>0</v>
      </c>
      <c r="AQ22" s="99">
        <v>0</v>
      </c>
      <c r="AR22" s="99">
        <v>0</v>
      </c>
      <c r="AS22" s="99">
        <v>0</v>
      </c>
      <c r="AT22" s="99">
        <v>0</v>
      </c>
      <c r="AU22" s="99">
        <v>0</v>
      </c>
      <c r="AV22" s="99">
        <v>0</v>
      </c>
      <c r="AW22" s="99">
        <v>0</v>
      </c>
      <c r="AX22" s="99">
        <v>0</v>
      </c>
      <c r="AY22" s="99">
        <v>0</v>
      </c>
      <c r="AZ22" s="99">
        <v>0</v>
      </c>
      <c r="BA22" s="99">
        <v>0</v>
      </c>
      <c r="BB22" s="99">
        <v>0</v>
      </c>
      <c r="BC22" s="98" t="s">
        <v>258</v>
      </c>
      <c r="BD22" s="87"/>
    </row>
    <row r="23" s="13" customFormat="1" ht="45">
      <c r="A23" s="96" t="s">
        <v>267</v>
      </c>
      <c r="B23" s="97" t="s">
        <v>268</v>
      </c>
      <c r="C23" s="98" t="s">
        <v>257</v>
      </c>
      <c r="D23" s="98" t="s">
        <v>258</v>
      </c>
      <c r="E23" s="98" t="s">
        <v>258</v>
      </c>
      <c r="F23" s="98" t="s">
        <v>258</v>
      </c>
      <c r="G23" s="98" t="s">
        <v>258</v>
      </c>
      <c r="H23" s="98" t="s">
        <v>258</v>
      </c>
      <c r="I23" s="98" t="s">
        <v>258</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s="99">
        <v>0</v>
      </c>
      <c r="AL23" s="99">
        <v>0</v>
      </c>
      <c r="AM23" s="99">
        <v>0</v>
      </c>
      <c r="AN23" s="99">
        <v>0</v>
      </c>
      <c r="AO23" s="99">
        <v>0</v>
      </c>
      <c r="AP23" s="99">
        <v>0</v>
      </c>
      <c r="AQ23" s="99">
        <v>0</v>
      </c>
      <c r="AR23" s="99">
        <v>0</v>
      </c>
      <c r="AS23" s="99">
        <v>0</v>
      </c>
      <c r="AT23" s="99">
        <v>0</v>
      </c>
      <c r="AU23" s="99">
        <v>0</v>
      </c>
      <c r="AV23" s="99">
        <v>0</v>
      </c>
      <c r="AW23" s="99">
        <v>0</v>
      </c>
      <c r="AX23" s="99">
        <v>0</v>
      </c>
      <c r="AY23" s="99">
        <v>0</v>
      </c>
      <c r="AZ23" s="99">
        <v>0</v>
      </c>
      <c r="BA23" s="99">
        <v>0</v>
      </c>
      <c r="BB23" s="99">
        <v>0</v>
      </c>
      <c r="BC23" s="98" t="s">
        <v>258</v>
      </c>
      <c r="BD23" s="87"/>
    </row>
    <row r="24" s="13" customFormat="1" ht="30">
      <c r="A24" s="92" t="s">
        <v>269</v>
      </c>
      <c r="B24" s="93" t="s">
        <v>270</v>
      </c>
      <c r="C24" s="94" t="s">
        <v>257</v>
      </c>
      <c r="D24" s="94" t="s">
        <v>258</v>
      </c>
      <c r="E24" s="94" t="s">
        <v>258</v>
      </c>
      <c r="F24" s="94" t="s">
        <v>258</v>
      </c>
      <c r="G24" s="94" t="s">
        <v>258</v>
      </c>
      <c r="H24" s="94" t="s">
        <v>258</v>
      </c>
      <c r="I24" s="94" t="s">
        <v>258</v>
      </c>
      <c r="J24" s="95">
        <f>J25</f>
        <v>757.35647999999992</v>
      </c>
      <c r="K24" s="95">
        <f t="shared" ref="K24:BB24" si="2">K25</f>
        <v>0</v>
      </c>
      <c r="L24" s="95">
        <f t="shared" si="2"/>
        <v>0</v>
      </c>
      <c r="M24" s="95">
        <f t="shared" si="2"/>
        <v>861.40036489199997</v>
      </c>
      <c r="N24" s="95">
        <f t="shared" si="2"/>
        <v>0</v>
      </c>
      <c r="O24" s="95">
        <f t="shared" si="2"/>
        <v>0.31958373600000001</v>
      </c>
      <c r="P24" s="95">
        <f t="shared" si="2"/>
        <v>260.85992162399998</v>
      </c>
      <c r="Q24" s="95">
        <f t="shared" si="2"/>
        <v>757.35647999999992</v>
      </c>
      <c r="R24" s="95">
        <f t="shared" si="2"/>
        <v>757.35647999999992</v>
      </c>
      <c r="S24" s="95">
        <f t="shared" si="2"/>
        <v>829.91596319999996</v>
      </c>
      <c r="T24" s="95">
        <f t="shared" si="2"/>
        <v>829.91596319999996</v>
      </c>
      <c r="U24" s="95">
        <f t="shared" si="2"/>
        <v>757.35647999999992</v>
      </c>
      <c r="V24" s="95">
        <f t="shared" si="2"/>
        <v>861.40036489199997</v>
      </c>
      <c r="W24" s="95">
        <f t="shared" si="2"/>
        <v>496.496558376</v>
      </c>
      <c r="X24" s="95">
        <f t="shared" si="2"/>
        <v>600.54044326799999</v>
      </c>
      <c r="Y24" s="95">
        <f t="shared" si="2"/>
        <v>112.19999999999999</v>
      </c>
      <c r="Z24" s="95">
        <f t="shared" si="2"/>
        <v>0</v>
      </c>
      <c r="AA24" s="95">
        <f t="shared" si="2"/>
        <v>0</v>
      </c>
      <c r="AB24" s="95">
        <f t="shared" si="2"/>
        <v>0</v>
      </c>
      <c r="AC24" s="95">
        <f t="shared" si="2"/>
        <v>112.19999999999999</v>
      </c>
      <c r="AD24" s="95">
        <f t="shared" si="2"/>
        <v>482.73839999999996</v>
      </c>
      <c r="AE24" s="95">
        <f t="shared" si="2"/>
        <v>0</v>
      </c>
      <c r="AF24" s="95">
        <f t="shared" si="2"/>
        <v>0</v>
      </c>
      <c r="AG24" s="95">
        <f t="shared" si="2"/>
        <v>52.472999999999999</v>
      </c>
      <c r="AH24" s="95">
        <f t="shared" si="2"/>
        <v>430.26539999999994</v>
      </c>
      <c r="AI24" s="95">
        <f t="shared" si="2"/>
        <v>0</v>
      </c>
      <c r="AJ24" s="95">
        <f t="shared" si="2"/>
        <v>0</v>
      </c>
      <c r="AK24" s="95">
        <f t="shared" si="2"/>
        <v>0</v>
      </c>
      <c r="AL24" s="95">
        <f t="shared" si="2"/>
        <v>0</v>
      </c>
      <c r="AM24" s="95">
        <f t="shared" si="2"/>
        <v>0</v>
      </c>
      <c r="AN24" s="95">
        <f t="shared" si="2"/>
        <v>67.235815188000004</v>
      </c>
      <c r="AO24" s="95">
        <f t="shared" si="2"/>
        <v>0</v>
      </c>
      <c r="AP24" s="95">
        <f t="shared" si="2"/>
        <v>0</v>
      </c>
      <c r="AQ24" s="95">
        <f t="shared" si="2"/>
        <v>15.369999999999999</v>
      </c>
      <c r="AR24" s="95">
        <f t="shared" si="2"/>
        <v>51.865815188000006</v>
      </c>
      <c r="AS24" s="95">
        <f t="shared" si="2"/>
        <v>112.19999999999999</v>
      </c>
      <c r="AT24" s="95">
        <f t="shared" si="2"/>
        <v>0</v>
      </c>
      <c r="AU24" s="95">
        <f t="shared" si="2"/>
        <v>0</v>
      </c>
      <c r="AV24" s="95">
        <f t="shared" si="2"/>
        <v>0</v>
      </c>
      <c r="AW24" s="95">
        <f t="shared" si="2"/>
        <v>112.19999999999999</v>
      </c>
      <c r="AX24" s="95">
        <f t="shared" si="2"/>
        <v>549.97421518800002</v>
      </c>
      <c r="AY24" s="95">
        <f t="shared" si="2"/>
        <v>0</v>
      </c>
      <c r="AZ24" s="95">
        <f t="shared" si="2"/>
        <v>0</v>
      </c>
      <c r="BA24" s="95">
        <f t="shared" si="2"/>
        <v>67.842999999999989</v>
      </c>
      <c r="BB24" s="95">
        <f t="shared" si="2"/>
        <v>482.13121518799994</v>
      </c>
      <c r="BC24" s="94" t="s">
        <v>258</v>
      </c>
      <c r="BD24" s="87"/>
    </row>
    <row r="25" s="13" customFormat="1" ht="60">
      <c r="A25" s="96" t="s">
        <v>271</v>
      </c>
      <c r="B25" s="97" t="s">
        <v>272</v>
      </c>
      <c r="C25" s="98" t="s">
        <v>257</v>
      </c>
      <c r="D25" s="98" t="s">
        <v>258</v>
      </c>
      <c r="E25" s="98" t="s">
        <v>258</v>
      </c>
      <c r="F25" s="98" t="s">
        <v>258</v>
      </c>
      <c r="G25" s="98" t="s">
        <v>258</v>
      </c>
      <c r="H25" s="98" t="s">
        <v>258</v>
      </c>
      <c r="I25" s="98" t="s">
        <v>258</v>
      </c>
      <c r="J25" s="99">
        <f t="shared" ref="J25:BB25" si="3">SUM(J26:J27)</f>
        <v>757.35647999999992</v>
      </c>
      <c r="K25" s="99">
        <f t="shared" si="3"/>
        <v>0</v>
      </c>
      <c r="L25" s="99">
        <f t="shared" si="3"/>
        <v>0</v>
      </c>
      <c r="M25" s="99">
        <f t="shared" si="3"/>
        <v>861.40036489199997</v>
      </c>
      <c r="N25" s="99">
        <f t="shared" si="3"/>
        <v>0</v>
      </c>
      <c r="O25" s="99">
        <f t="shared" si="3"/>
        <v>0.31958373600000001</v>
      </c>
      <c r="P25" s="99">
        <f t="shared" si="3"/>
        <v>260.85992162399998</v>
      </c>
      <c r="Q25" s="99">
        <f t="shared" si="3"/>
        <v>757.35647999999992</v>
      </c>
      <c r="R25" s="99">
        <f t="shared" si="3"/>
        <v>757.35647999999992</v>
      </c>
      <c r="S25" s="99">
        <f t="shared" si="3"/>
        <v>829.91596319999996</v>
      </c>
      <c r="T25" s="99">
        <f t="shared" si="3"/>
        <v>829.91596319999996</v>
      </c>
      <c r="U25" s="99">
        <f t="shared" si="3"/>
        <v>757.35647999999992</v>
      </c>
      <c r="V25" s="99">
        <f t="shared" si="3"/>
        <v>861.40036489199997</v>
      </c>
      <c r="W25" s="99">
        <f t="shared" si="3"/>
        <v>496.496558376</v>
      </c>
      <c r="X25" s="99">
        <f t="shared" si="3"/>
        <v>600.54044326799999</v>
      </c>
      <c r="Y25" s="99">
        <f t="shared" si="3"/>
        <v>112.19999999999999</v>
      </c>
      <c r="Z25" s="99">
        <f t="shared" si="3"/>
        <v>0</v>
      </c>
      <c r="AA25" s="99">
        <f t="shared" si="3"/>
        <v>0</v>
      </c>
      <c r="AB25" s="99">
        <f t="shared" si="3"/>
        <v>0</v>
      </c>
      <c r="AC25" s="99">
        <f t="shared" si="3"/>
        <v>112.19999999999999</v>
      </c>
      <c r="AD25" s="99">
        <f t="shared" si="3"/>
        <v>482.73839999999996</v>
      </c>
      <c r="AE25" s="99">
        <f t="shared" si="3"/>
        <v>0</v>
      </c>
      <c r="AF25" s="99">
        <f t="shared" si="3"/>
        <v>0</v>
      </c>
      <c r="AG25" s="99">
        <f t="shared" si="3"/>
        <v>52.472999999999999</v>
      </c>
      <c r="AH25" s="99">
        <f t="shared" si="3"/>
        <v>430.26539999999994</v>
      </c>
      <c r="AI25" s="99">
        <f t="shared" si="3"/>
        <v>0</v>
      </c>
      <c r="AJ25" s="99">
        <f t="shared" si="3"/>
        <v>0</v>
      </c>
      <c r="AK25" s="99">
        <f t="shared" si="3"/>
        <v>0</v>
      </c>
      <c r="AL25" s="99">
        <f t="shared" si="3"/>
        <v>0</v>
      </c>
      <c r="AM25" s="99">
        <f t="shared" si="3"/>
        <v>0</v>
      </c>
      <c r="AN25" s="99">
        <f t="shared" si="3"/>
        <v>67.235815188000004</v>
      </c>
      <c r="AO25" s="99">
        <f t="shared" si="3"/>
        <v>0</v>
      </c>
      <c r="AP25" s="99">
        <f t="shared" si="3"/>
        <v>0</v>
      </c>
      <c r="AQ25" s="99">
        <f t="shared" si="3"/>
        <v>15.369999999999999</v>
      </c>
      <c r="AR25" s="99">
        <f t="shared" si="3"/>
        <v>51.865815188000006</v>
      </c>
      <c r="AS25" s="99">
        <f t="shared" si="3"/>
        <v>112.19999999999999</v>
      </c>
      <c r="AT25" s="99">
        <f t="shared" si="3"/>
        <v>0</v>
      </c>
      <c r="AU25" s="99">
        <f t="shared" si="3"/>
        <v>0</v>
      </c>
      <c r="AV25" s="99">
        <f t="shared" si="3"/>
        <v>0</v>
      </c>
      <c r="AW25" s="99">
        <f t="shared" si="3"/>
        <v>112.19999999999999</v>
      </c>
      <c r="AX25" s="99">
        <f t="shared" si="3"/>
        <v>549.97421518800002</v>
      </c>
      <c r="AY25" s="99">
        <f t="shared" si="3"/>
        <v>0</v>
      </c>
      <c r="AZ25" s="99">
        <f t="shared" si="3"/>
        <v>0</v>
      </c>
      <c r="BA25" s="99">
        <f t="shared" si="3"/>
        <v>67.842999999999989</v>
      </c>
      <c r="BB25" s="99">
        <f t="shared" si="3"/>
        <v>482.13121518799994</v>
      </c>
      <c r="BC25" s="98" t="s">
        <v>258</v>
      </c>
      <c r="BD25" s="87"/>
    </row>
    <row r="26" s="13" customFormat="1" ht="90">
      <c r="A26" s="100" t="s">
        <v>273</v>
      </c>
      <c r="B26" s="101" t="s">
        <v>274</v>
      </c>
      <c r="C26" s="15" t="s">
        <v>275</v>
      </c>
      <c r="D26" s="102" t="s">
        <v>276</v>
      </c>
      <c r="E26" s="102">
        <v>2020</v>
      </c>
      <c r="F26" s="102">
        <v>2020</v>
      </c>
      <c r="G26" s="102">
        <v>2023</v>
      </c>
      <c r="H26" s="102">
        <v>2024</v>
      </c>
      <c r="I26" s="103" t="s">
        <v>258</v>
      </c>
      <c r="J26" s="103">
        <f>319.24435*1.2</f>
        <v>383.09321999999997</v>
      </c>
      <c r="K26" s="104" t="s">
        <v>277</v>
      </c>
      <c r="L26" s="103" t="s">
        <v>258</v>
      </c>
      <c r="M26" s="103">
        <f>315.38474357000001*1.2</f>
        <v>378.46169228399998</v>
      </c>
      <c r="N26" s="104" t="s">
        <v>278</v>
      </c>
      <c r="O26" s="103">
        <f>0.087781380000000006*1.2</f>
        <v>0.105337656</v>
      </c>
      <c r="P26" s="103">
        <f>(41.429000000000002+30.78589758)*1.2</f>
        <v>86.657877095999993</v>
      </c>
      <c r="Q26" s="103">
        <f>319.24435*1.2</f>
        <v>383.09321999999997</v>
      </c>
      <c r="R26" s="103">
        <f>319.24435*1.2</f>
        <v>383.09321999999997</v>
      </c>
      <c r="S26" s="103">
        <f>304.91274299999998*1.2</f>
        <v>365.89529159999995</v>
      </c>
      <c r="T26" s="103">
        <f>304.91274299999998*1.2</f>
        <v>365.89529159999995</v>
      </c>
      <c r="U26" s="103">
        <f t="shared" ref="U26:U27" si="4">J26</f>
        <v>383.09321999999997</v>
      </c>
      <c r="V26" s="103">
        <f t="shared" ref="V26:V27" si="5">M26</f>
        <v>378.46169228399998</v>
      </c>
      <c r="W26" s="103">
        <f t="shared" ref="W26:W27" si="6">J26-P26</f>
        <v>296.43534290399998</v>
      </c>
      <c r="X26" s="103">
        <f t="shared" ref="X26:X27" si="7">M26-P26</f>
        <v>291.80381518799999</v>
      </c>
      <c r="Y26" s="103">
        <f t="shared" ref="Y26:Y27" si="8">SUM(Z26:AC26)</f>
        <v>55.199999999999996</v>
      </c>
      <c r="Z26" s="103">
        <v>0</v>
      </c>
      <c r="AA26" s="103">
        <v>0</v>
      </c>
      <c r="AB26" s="103">
        <v>0</v>
      </c>
      <c r="AC26" s="103">
        <v>55.199999999999996</v>
      </c>
      <c r="AD26" s="103">
        <f t="shared" ref="AD26:AD27" si="9">SUM(AE26:AH26)</f>
        <v>224.56799999999998</v>
      </c>
      <c r="AE26" s="103">
        <v>0</v>
      </c>
      <c r="AF26" s="103">
        <v>0</v>
      </c>
      <c r="AG26" s="103">
        <f t="shared" ref="AG26:AG27" si="10">52.472999999999999/2</f>
        <v>26.236499999999999</v>
      </c>
      <c r="AH26" s="103">
        <v>198.33149999999998</v>
      </c>
      <c r="AI26" s="103">
        <f t="shared" ref="AI26:AI27" si="11">SUM(AJ26:AM26)</f>
        <v>0</v>
      </c>
      <c r="AJ26" s="103">
        <v>0</v>
      </c>
      <c r="AK26" s="103">
        <v>0</v>
      </c>
      <c r="AL26" s="103">
        <v>0</v>
      </c>
      <c r="AM26" s="103">
        <v>0</v>
      </c>
      <c r="AN26" s="103">
        <f t="shared" ref="AN26:AN27" si="12">SUM(AO26:AR26)</f>
        <v>67.235815188000004</v>
      </c>
      <c r="AO26" s="103">
        <v>0</v>
      </c>
      <c r="AP26" s="103">
        <v>0</v>
      </c>
      <c r="AQ26" s="103">
        <v>15.369999999999999</v>
      </c>
      <c r="AR26" s="103">
        <v>51.865815188000006</v>
      </c>
      <c r="AS26" s="103">
        <f t="shared" ref="AS26:AS27" si="13">Y26+AI26</f>
        <v>55.199999999999996</v>
      </c>
      <c r="AT26" s="103">
        <f t="shared" ref="AT26:BB27" si="14">Z26+AJ26</f>
        <v>0</v>
      </c>
      <c r="AU26" s="103">
        <f t="shared" si="14"/>
        <v>0</v>
      </c>
      <c r="AV26" s="103">
        <f t="shared" si="14"/>
        <v>0</v>
      </c>
      <c r="AW26" s="103">
        <f t="shared" si="14"/>
        <v>55.199999999999996</v>
      </c>
      <c r="AX26" s="103">
        <f t="shared" si="14"/>
        <v>291.80381518799999</v>
      </c>
      <c r="AY26" s="103">
        <f t="shared" si="14"/>
        <v>0</v>
      </c>
      <c r="AZ26" s="103">
        <f t="shared" si="14"/>
        <v>0</v>
      </c>
      <c r="BA26" s="103">
        <f t="shared" si="14"/>
        <v>41.606499999999997</v>
      </c>
      <c r="BB26" s="103">
        <f t="shared" si="14"/>
        <v>250.19731518799998</v>
      </c>
      <c r="BC26" s="102" t="s">
        <v>258</v>
      </c>
      <c r="BD26" s="87"/>
    </row>
    <row r="27" s="13" customFormat="1" ht="75">
      <c r="A27" s="100" t="s">
        <v>279</v>
      </c>
      <c r="B27" s="101" t="s">
        <v>280</v>
      </c>
      <c r="C27" s="15" t="s">
        <v>281</v>
      </c>
      <c r="D27" s="102" t="s">
        <v>276</v>
      </c>
      <c r="E27" s="102">
        <v>2020</v>
      </c>
      <c r="F27" s="102">
        <v>2020</v>
      </c>
      <c r="G27" s="102">
        <v>2023</v>
      </c>
      <c r="H27" s="102">
        <v>2023</v>
      </c>
      <c r="I27" s="103" t="s">
        <v>258</v>
      </c>
      <c r="J27" s="103">
        <f>311.88605000000001*1.2</f>
        <v>374.26326</v>
      </c>
      <c r="K27" s="104" t="s">
        <v>282</v>
      </c>
      <c r="L27" s="103" t="s">
        <v>258</v>
      </c>
      <c r="M27" s="103">
        <f>402.44889383999998*1.2</f>
        <v>482.93867260799993</v>
      </c>
      <c r="N27" s="104" t="s">
        <v>278</v>
      </c>
      <c r="O27" s="103">
        <f>0.17853840000000001*1.2</f>
        <v>0.21424608000000001</v>
      </c>
      <c r="P27" s="103">
        <f>(26.539000000000001+118.62937044)*1.2</f>
        <v>174.20204452799999</v>
      </c>
      <c r="Q27" s="103">
        <f>311.88605000000001*1.2</f>
        <v>374.26326</v>
      </c>
      <c r="R27" s="103">
        <f>311.88605000000001*1.2</f>
        <v>374.26326</v>
      </c>
      <c r="S27" s="103">
        <f>386.68389300000001*1.2</f>
        <v>464.02067160000001</v>
      </c>
      <c r="T27" s="103">
        <f>386.68389300000001*1.2</f>
        <v>464.02067160000001</v>
      </c>
      <c r="U27" s="103">
        <f t="shared" si="4"/>
        <v>374.26326</v>
      </c>
      <c r="V27" s="103">
        <f t="shared" si="5"/>
        <v>482.93867260799993</v>
      </c>
      <c r="W27" s="103">
        <f t="shared" si="6"/>
        <v>200.06121547200001</v>
      </c>
      <c r="X27" s="103">
        <f t="shared" si="7"/>
        <v>308.73662807999995</v>
      </c>
      <c r="Y27" s="103">
        <f t="shared" si="8"/>
        <v>57</v>
      </c>
      <c r="Z27" s="103">
        <v>0</v>
      </c>
      <c r="AA27" s="103">
        <v>0</v>
      </c>
      <c r="AB27" s="103">
        <v>0</v>
      </c>
      <c r="AC27" s="103">
        <v>57</v>
      </c>
      <c r="AD27" s="103">
        <f t="shared" si="9"/>
        <v>258.17039999999997</v>
      </c>
      <c r="AE27" s="103">
        <v>0</v>
      </c>
      <c r="AF27" s="103">
        <v>0</v>
      </c>
      <c r="AG27" s="103">
        <f t="shared" si="10"/>
        <v>26.236499999999999</v>
      </c>
      <c r="AH27" s="103">
        <v>231.93389999999997</v>
      </c>
      <c r="AI27" s="103">
        <f t="shared" si="11"/>
        <v>0</v>
      </c>
      <c r="AJ27" s="103">
        <v>0</v>
      </c>
      <c r="AK27" s="103">
        <v>0</v>
      </c>
      <c r="AL27" s="103">
        <v>0</v>
      </c>
      <c r="AM27" s="103">
        <v>0</v>
      </c>
      <c r="AN27" s="103">
        <f t="shared" si="12"/>
        <v>0</v>
      </c>
      <c r="AO27" s="103">
        <v>0</v>
      </c>
      <c r="AP27" s="103">
        <v>0</v>
      </c>
      <c r="AQ27" s="103">
        <v>0</v>
      </c>
      <c r="AR27" s="103">
        <v>0</v>
      </c>
      <c r="AS27" s="103">
        <f t="shared" si="13"/>
        <v>57</v>
      </c>
      <c r="AT27" s="103">
        <f t="shared" si="14"/>
        <v>0</v>
      </c>
      <c r="AU27" s="103">
        <f>AA27+AK27</f>
        <v>0</v>
      </c>
      <c r="AV27" s="103">
        <f>AB27+AL27</f>
        <v>0</v>
      </c>
      <c r="AW27" s="103">
        <f>AC27+AM27</f>
        <v>57</v>
      </c>
      <c r="AX27" s="103">
        <f>AD27+AN27</f>
        <v>258.17039999999997</v>
      </c>
      <c r="AY27" s="103">
        <f>AE27+AO27</f>
        <v>0</v>
      </c>
      <c r="AZ27" s="103">
        <f>AF27+AP27</f>
        <v>0</v>
      </c>
      <c r="BA27" s="103">
        <f>AG27+AQ27</f>
        <v>26.236499999999999</v>
      </c>
      <c r="BB27" s="103">
        <f>AH27+AR27</f>
        <v>231.93389999999997</v>
      </c>
      <c r="BC27" s="102" t="s">
        <v>258</v>
      </c>
      <c r="BD27" s="87"/>
    </row>
    <row r="28" s="13" customFormat="1" ht="45">
      <c r="A28" s="96" t="s">
        <v>283</v>
      </c>
      <c r="B28" s="97" t="s">
        <v>284</v>
      </c>
      <c r="C28" s="98" t="s">
        <v>257</v>
      </c>
      <c r="D28" s="98" t="s">
        <v>258</v>
      </c>
      <c r="E28" s="98" t="s">
        <v>258</v>
      </c>
      <c r="F28" s="98" t="s">
        <v>258</v>
      </c>
      <c r="G28" s="98" t="s">
        <v>258</v>
      </c>
      <c r="H28" s="98" t="s">
        <v>258</v>
      </c>
      <c r="I28" s="98" t="s">
        <v>258</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s="99">
        <v>0</v>
      </c>
      <c r="AL28" s="99">
        <v>0</v>
      </c>
      <c r="AM28" s="99">
        <v>0</v>
      </c>
      <c r="AN28" s="99">
        <v>0</v>
      </c>
      <c r="AO28" s="99">
        <v>0</v>
      </c>
      <c r="AP28" s="99">
        <v>0</v>
      </c>
      <c r="AQ28" s="99">
        <v>0</v>
      </c>
      <c r="AR28" s="99">
        <v>0</v>
      </c>
      <c r="AS28" s="99">
        <v>0</v>
      </c>
      <c r="AT28" s="99">
        <v>0</v>
      </c>
      <c r="AU28" s="99">
        <v>0</v>
      </c>
      <c r="AV28" s="99">
        <v>0</v>
      </c>
      <c r="AW28" s="99">
        <v>0</v>
      </c>
      <c r="AX28" s="99">
        <v>0</v>
      </c>
      <c r="AY28" s="99">
        <v>0</v>
      </c>
      <c r="AZ28" s="99">
        <v>0</v>
      </c>
      <c r="BA28" s="99">
        <v>0</v>
      </c>
      <c r="BB28" s="99">
        <v>0</v>
      </c>
      <c r="BC28" s="98" t="s">
        <v>258</v>
      </c>
      <c r="BD28" s="87"/>
    </row>
    <row r="29" s="13" customFormat="1" ht="45">
      <c r="A29" s="92" t="s">
        <v>285</v>
      </c>
      <c r="B29" s="93" t="s">
        <v>286</v>
      </c>
      <c r="C29" s="94" t="s">
        <v>257</v>
      </c>
      <c r="D29" s="94" t="s">
        <v>258</v>
      </c>
      <c r="E29" s="94" t="s">
        <v>258</v>
      </c>
      <c r="F29" s="94" t="s">
        <v>258</v>
      </c>
      <c r="G29" s="94" t="s">
        <v>258</v>
      </c>
      <c r="H29" s="94" t="s">
        <v>258</v>
      </c>
      <c r="I29" s="94" t="s">
        <v>258</v>
      </c>
      <c r="J29" s="95">
        <v>0</v>
      </c>
      <c r="K29" s="95">
        <v>0</v>
      </c>
      <c r="L29" s="95">
        <v>0</v>
      </c>
      <c r="M29" s="95">
        <v>0</v>
      </c>
      <c r="N29" s="95">
        <v>0</v>
      </c>
      <c r="O29" s="95">
        <v>0</v>
      </c>
      <c r="P29" s="95">
        <v>0</v>
      </c>
      <c r="Q29" s="95">
        <v>0</v>
      </c>
      <c r="R29" s="95">
        <v>0</v>
      </c>
      <c r="S29" s="95">
        <v>0</v>
      </c>
      <c r="T29" s="95">
        <v>0</v>
      </c>
      <c r="U29" s="95">
        <v>0</v>
      </c>
      <c r="V29" s="95">
        <v>0</v>
      </c>
      <c r="W29" s="95">
        <v>0</v>
      </c>
      <c r="X29" s="95">
        <v>0</v>
      </c>
      <c r="Y29" s="95">
        <v>0</v>
      </c>
      <c r="Z29" s="95">
        <v>0</v>
      </c>
      <c r="AA29" s="95">
        <v>0</v>
      </c>
      <c r="AB29" s="95">
        <v>0</v>
      </c>
      <c r="AC29" s="95">
        <v>0</v>
      </c>
      <c r="AD29" s="95">
        <v>0</v>
      </c>
      <c r="AE29" s="95">
        <v>0</v>
      </c>
      <c r="AF29" s="95">
        <v>0</v>
      </c>
      <c r="AG29" s="95">
        <v>0</v>
      </c>
      <c r="AH29" s="95">
        <v>0</v>
      </c>
      <c r="AI29" s="95">
        <v>0</v>
      </c>
      <c r="AJ29" s="95">
        <v>0</v>
      </c>
      <c r="AK29" s="95">
        <v>0</v>
      </c>
      <c r="AL29" s="95">
        <v>0</v>
      </c>
      <c r="AM29" s="95">
        <v>0</v>
      </c>
      <c r="AN29" s="95">
        <v>0</v>
      </c>
      <c r="AO29" s="95">
        <v>0</v>
      </c>
      <c r="AP29" s="95">
        <v>0</v>
      </c>
      <c r="AQ29" s="95">
        <v>0</v>
      </c>
      <c r="AR29" s="95">
        <v>0</v>
      </c>
      <c r="AS29" s="95">
        <v>0</v>
      </c>
      <c r="AT29" s="95">
        <v>0</v>
      </c>
      <c r="AU29" s="95">
        <v>0</v>
      </c>
      <c r="AV29" s="95">
        <v>0</v>
      </c>
      <c r="AW29" s="95">
        <v>0</v>
      </c>
      <c r="AX29" s="95">
        <v>0</v>
      </c>
      <c r="AY29" s="95">
        <v>0</v>
      </c>
      <c r="AZ29" s="95">
        <v>0</v>
      </c>
      <c r="BA29" s="95">
        <v>0</v>
      </c>
      <c r="BB29" s="95">
        <v>0</v>
      </c>
      <c r="BC29" s="94" t="s">
        <v>258</v>
      </c>
      <c r="BD29" s="87"/>
    </row>
    <row r="30" s="13" customFormat="1" ht="30">
      <c r="A30" s="96" t="s">
        <v>287</v>
      </c>
      <c r="B30" s="97" t="s">
        <v>288</v>
      </c>
      <c r="C30" s="98" t="s">
        <v>257</v>
      </c>
      <c r="D30" s="98" t="s">
        <v>258</v>
      </c>
      <c r="E30" s="98" t="s">
        <v>258</v>
      </c>
      <c r="F30" s="98" t="s">
        <v>258</v>
      </c>
      <c r="G30" s="98" t="s">
        <v>258</v>
      </c>
      <c r="H30" s="98" t="s">
        <v>258</v>
      </c>
      <c r="I30" s="98" t="s">
        <v>258</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v>0</v>
      </c>
      <c r="AL30" s="99">
        <v>0</v>
      </c>
      <c r="AM30" s="99">
        <v>0</v>
      </c>
      <c r="AN30" s="99">
        <v>0</v>
      </c>
      <c r="AO30" s="99">
        <v>0</v>
      </c>
      <c r="AP30" s="99">
        <v>0</v>
      </c>
      <c r="AQ30" s="99">
        <v>0</v>
      </c>
      <c r="AR30" s="99">
        <v>0</v>
      </c>
      <c r="AS30" s="99">
        <v>0</v>
      </c>
      <c r="AT30" s="99">
        <v>0</v>
      </c>
      <c r="AU30" s="99">
        <v>0</v>
      </c>
      <c r="AV30" s="99">
        <v>0</v>
      </c>
      <c r="AW30" s="99">
        <v>0</v>
      </c>
      <c r="AX30" s="99">
        <v>0</v>
      </c>
      <c r="AY30" s="99">
        <v>0</v>
      </c>
      <c r="AZ30" s="99">
        <v>0</v>
      </c>
      <c r="BA30" s="99">
        <v>0</v>
      </c>
      <c r="BB30" s="99">
        <v>0</v>
      </c>
      <c r="BC30" s="98" t="s">
        <v>258</v>
      </c>
      <c r="BD30" s="87"/>
    </row>
    <row r="31" s="13" customFormat="1" ht="90">
      <c r="A31" s="105" t="s">
        <v>289</v>
      </c>
      <c r="B31" s="106" t="s">
        <v>290</v>
      </c>
      <c r="C31" s="107" t="s">
        <v>257</v>
      </c>
      <c r="D31" s="107" t="s">
        <v>258</v>
      </c>
      <c r="E31" s="107" t="s">
        <v>258</v>
      </c>
      <c r="F31" s="107" t="s">
        <v>258</v>
      </c>
      <c r="G31" s="107" t="s">
        <v>258</v>
      </c>
      <c r="H31" s="107" t="s">
        <v>258</v>
      </c>
      <c r="I31" s="107" t="s">
        <v>258</v>
      </c>
      <c r="J31" s="108">
        <v>0</v>
      </c>
      <c r="K31" s="108">
        <v>0</v>
      </c>
      <c r="L31" s="108">
        <v>0</v>
      </c>
      <c r="M31" s="108">
        <v>0</v>
      </c>
      <c r="N31" s="108">
        <v>0</v>
      </c>
      <c r="O31" s="108">
        <v>0</v>
      </c>
      <c r="P31" s="108">
        <v>0</v>
      </c>
      <c r="Q31" s="108">
        <v>0</v>
      </c>
      <c r="R31" s="108">
        <v>0</v>
      </c>
      <c r="S31" s="108">
        <v>0</v>
      </c>
      <c r="T31" s="108">
        <v>0</v>
      </c>
      <c r="U31" s="108">
        <v>0</v>
      </c>
      <c r="V31" s="108">
        <v>0</v>
      </c>
      <c r="W31" s="108">
        <v>0</v>
      </c>
      <c r="X31" s="108">
        <v>0</v>
      </c>
      <c r="Y31" s="108">
        <v>0</v>
      </c>
      <c r="Z31" s="108">
        <v>0</v>
      </c>
      <c r="AA31" s="108">
        <v>0</v>
      </c>
      <c r="AB31" s="108">
        <v>0</v>
      </c>
      <c r="AC31" s="108">
        <v>0</v>
      </c>
      <c r="AD31" s="108">
        <v>0</v>
      </c>
      <c r="AE31" s="108">
        <v>0</v>
      </c>
      <c r="AF31" s="108">
        <v>0</v>
      </c>
      <c r="AG31" s="108">
        <v>0</v>
      </c>
      <c r="AH31" s="108">
        <v>0</v>
      </c>
      <c r="AI31" s="108">
        <v>0</v>
      </c>
      <c r="AJ31" s="108">
        <v>0</v>
      </c>
      <c r="AK31" s="108">
        <v>0</v>
      </c>
      <c r="AL31" s="108">
        <v>0</v>
      </c>
      <c r="AM31" s="108">
        <v>0</v>
      </c>
      <c r="AN31" s="108">
        <v>0</v>
      </c>
      <c r="AO31" s="108">
        <v>0</v>
      </c>
      <c r="AP31" s="108">
        <v>0</v>
      </c>
      <c r="AQ31" s="108">
        <v>0</v>
      </c>
      <c r="AR31" s="108">
        <v>0</v>
      </c>
      <c r="AS31" s="108">
        <v>0</v>
      </c>
      <c r="AT31" s="108">
        <v>0</v>
      </c>
      <c r="AU31" s="108">
        <v>0</v>
      </c>
      <c r="AV31" s="108">
        <v>0</v>
      </c>
      <c r="AW31" s="108">
        <v>0</v>
      </c>
      <c r="AX31" s="108">
        <v>0</v>
      </c>
      <c r="AY31" s="108">
        <v>0</v>
      </c>
      <c r="AZ31" s="108">
        <v>0</v>
      </c>
      <c r="BA31" s="108">
        <v>0</v>
      </c>
      <c r="BB31" s="108">
        <v>0</v>
      </c>
      <c r="BC31" s="107" t="s">
        <v>258</v>
      </c>
      <c r="BD31" s="87"/>
    </row>
    <row r="32" s="13" customFormat="1" ht="75">
      <c r="A32" s="105" t="s">
        <v>291</v>
      </c>
      <c r="B32" s="106" t="s">
        <v>292</v>
      </c>
      <c r="C32" s="107" t="s">
        <v>257</v>
      </c>
      <c r="D32" s="107" t="s">
        <v>258</v>
      </c>
      <c r="E32" s="107" t="s">
        <v>258</v>
      </c>
      <c r="F32" s="107" t="s">
        <v>258</v>
      </c>
      <c r="G32" s="107" t="s">
        <v>258</v>
      </c>
      <c r="H32" s="107" t="s">
        <v>258</v>
      </c>
      <c r="I32" s="107" t="s">
        <v>258</v>
      </c>
      <c r="J32" s="108">
        <v>0</v>
      </c>
      <c r="K32" s="108">
        <v>0</v>
      </c>
      <c r="L32" s="108">
        <v>0</v>
      </c>
      <c r="M32" s="108">
        <v>0</v>
      </c>
      <c r="N32" s="108">
        <v>0</v>
      </c>
      <c r="O32" s="108">
        <v>0</v>
      </c>
      <c r="P32" s="108">
        <v>0</v>
      </c>
      <c r="Q32" s="108">
        <v>0</v>
      </c>
      <c r="R32" s="108">
        <v>0</v>
      </c>
      <c r="S32" s="108">
        <v>0</v>
      </c>
      <c r="T32" s="108">
        <v>0</v>
      </c>
      <c r="U32" s="108">
        <v>0</v>
      </c>
      <c r="V32" s="108">
        <v>0</v>
      </c>
      <c r="W32" s="108">
        <v>0</v>
      </c>
      <c r="X32" s="108">
        <v>0</v>
      </c>
      <c r="Y32" s="108">
        <v>0</v>
      </c>
      <c r="Z32" s="108">
        <v>0</v>
      </c>
      <c r="AA32" s="108">
        <v>0</v>
      </c>
      <c r="AB32" s="108">
        <v>0</v>
      </c>
      <c r="AC32" s="108">
        <v>0</v>
      </c>
      <c r="AD32" s="108">
        <v>0</v>
      </c>
      <c r="AE32" s="108">
        <v>0</v>
      </c>
      <c r="AF32" s="108">
        <v>0</v>
      </c>
      <c r="AG32" s="108">
        <v>0</v>
      </c>
      <c r="AH32" s="108">
        <v>0</v>
      </c>
      <c r="AI32" s="108">
        <v>0</v>
      </c>
      <c r="AJ32" s="108">
        <v>0</v>
      </c>
      <c r="AK32" s="108">
        <v>0</v>
      </c>
      <c r="AL32" s="108">
        <v>0</v>
      </c>
      <c r="AM32" s="108">
        <v>0</v>
      </c>
      <c r="AN32" s="108">
        <v>0</v>
      </c>
      <c r="AO32" s="108">
        <v>0</v>
      </c>
      <c r="AP32" s="108">
        <v>0</v>
      </c>
      <c r="AQ32" s="108">
        <v>0</v>
      </c>
      <c r="AR32" s="108">
        <v>0</v>
      </c>
      <c r="AS32" s="108">
        <v>0</v>
      </c>
      <c r="AT32" s="108">
        <v>0</v>
      </c>
      <c r="AU32" s="108">
        <v>0</v>
      </c>
      <c r="AV32" s="108">
        <v>0</v>
      </c>
      <c r="AW32" s="108">
        <v>0</v>
      </c>
      <c r="AX32" s="108">
        <v>0</v>
      </c>
      <c r="AY32" s="108">
        <v>0</v>
      </c>
      <c r="AZ32" s="108">
        <v>0</v>
      </c>
      <c r="BA32" s="108">
        <v>0</v>
      </c>
      <c r="BB32" s="108">
        <v>0</v>
      </c>
      <c r="BC32" s="107" t="s">
        <v>258</v>
      </c>
      <c r="BD32" s="87"/>
    </row>
    <row r="33" s="13" customFormat="1" ht="90">
      <c r="A33" s="105" t="s">
        <v>293</v>
      </c>
      <c r="B33" s="106" t="s">
        <v>294</v>
      </c>
      <c r="C33" s="107" t="s">
        <v>257</v>
      </c>
      <c r="D33" s="107" t="s">
        <v>258</v>
      </c>
      <c r="E33" s="107" t="s">
        <v>258</v>
      </c>
      <c r="F33" s="107" t="s">
        <v>258</v>
      </c>
      <c r="G33" s="107" t="s">
        <v>258</v>
      </c>
      <c r="H33" s="107" t="s">
        <v>258</v>
      </c>
      <c r="I33" s="107" t="s">
        <v>258</v>
      </c>
      <c r="J33" s="108">
        <v>0</v>
      </c>
      <c r="K33" s="108">
        <v>0</v>
      </c>
      <c r="L33" s="108">
        <v>0</v>
      </c>
      <c r="M33" s="108">
        <v>0</v>
      </c>
      <c r="N33" s="108">
        <v>0</v>
      </c>
      <c r="O33" s="108">
        <v>0</v>
      </c>
      <c r="P33" s="108">
        <v>0</v>
      </c>
      <c r="Q33" s="108">
        <v>0</v>
      </c>
      <c r="R33" s="108">
        <v>0</v>
      </c>
      <c r="S33" s="108">
        <v>0</v>
      </c>
      <c r="T33" s="108">
        <v>0</v>
      </c>
      <c r="U33" s="108">
        <v>0</v>
      </c>
      <c r="V33" s="108">
        <v>0</v>
      </c>
      <c r="W33" s="108">
        <v>0</v>
      </c>
      <c r="X33" s="108">
        <v>0</v>
      </c>
      <c r="Y33" s="108">
        <v>0</v>
      </c>
      <c r="Z33" s="108">
        <v>0</v>
      </c>
      <c r="AA33" s="108">
        <v>0</v>
      </c>
      <c r="AB33" s="108">
        <v>0</v>
      </c>
      <c r="AC33" s="108">
        <v>0</v>
      </c>
      <c r="AD33" s="108">
        <v>0</v>
      </c>
      <c r="AE33" s="108">
        <v>0</v>
      </c>
      <c r="AF33" s="108">
        <v>0</v>
      </c>
      <c r="AG33" s="108">
        <v>0</v>
      </c>
      <c r="AH33" s="108">
        <v>0</v>
      </c>
      <c r="AI33" s="108">
        <v>0</v>
      </c>
      <c r="AJ33" s="108">
        <v>0</v>
      </c>
      <c r="AK33" s="108">
        <v>0</v>
      </c>
      <c r="AL33" s="108">
        <v>0</v>
      </c>
      <c r="AM33" s="108">
        <v>0</v>
      </c>
      <c r="AN33" s="108">
        <v>0</v>
      </c>
      <c r="AO33" s="108">
        <v>0</v>
      </c>
      <c r="AP33" s="108">
        <v>0</v>
      </c>
      <c r="AQ33" s="108">
        <v>0</v>
      </c>
      <c r="AR33" s="108">
        <v>0</v>
      </c>
      <c r="AS33" s="108">
        <v>0</v>
      </c>
      <c r="AT33" s="108">
        <v>0</v>
      </c>
      <c r="AU33" s="108">
        <v>0</v>
      </c>
      <c r="AV33" s="108">
        <v>0</v>
      </c>
      <c r="AW33" s="108">
        <v>0</v>
      </c>
      <c r="AX33" s="108">
        <v>0</v>
      </c>
      <c r="AY33" s="108">
        <v>0</v>
      </c>
      <c r="AZ33" s="108">
        <v>0</v>
      </c>
      <c r="BA33" s="108">
        <v>0</v>
      </c>
      <c r="BB33" s="108">
        <v>0</v>
      </c>
      <c r="BC33" s="107" t="s">
        <v>258</v>
      </c>
      <c r="BD33" s="87"/>
    </row>
    <row r="34" s="13" customFormat="1" ht="30">
      <c r="A34" s="105" t="s">
        <v>295</v>
      </c>
      <c r="B34" s="106" t="s">
        <v>288</v>
      </c>
      <c r="C34" s="107" t="s">
        <v>257</v>
      </c>
      <c r="D34" s="107" t="s">
        <v>258</v>
      </c>
      <c r="E34" s="107" t="s">
        <v>258</v>
      </c>
      <c r="F34" s="107" t="s">
        <v>258</v>
      </c>
      <c r="G34" s="107" t="s">
        <v>258</v>
      </c>
      <c r="H34" s="107" t="s">
        <v>258</v>
      </c>
      <c r="I34" s="107" t="s">
        <v>258</v>
      </c>
      <c r="J34" s="108">
        <v>0</v>
      </c>
      <c r="K34" s="108">
        <v>0</v>
      </c>
      <c r="L34" s="108">
        <v>0</v>
      </c>
      <c r="M34" s="108">
        <v>0</v>
      </c>
      <c r="N34" s="108">
        <v>0</v>
      </c>
      <c r="O34" s="108">
        <v>0</v>
      </c>
      <c r="P34" s="108">
        <v>0</v>
      </c>
      <c r="Q34" s="108">
        <v>0</v>
      </c>
      <c r="R34" s="108">
        <v>0</v>
      </c>
      <c r="S34" s="108">
        <v>0</v>
      </c>
      <c r="T34" s="108">
        <v>0</v>
      </c>
      <c r="U34" s="108">
        <v>0</v>
      </c>
      <c r="V34" s="108">
        <v>0</v>
      </c>
      <c r="W34" s="108">
        <v>0</v>
      </c>
      <c r="X34" s="108">
        <v>0</v>
      </c>
      <c r="Y34" s="108">
        <v>0</v>
      </c>
      <c r="Z34" s="108">
        <v>0</v>
      </c>
      <c r="AA34" s="108">
        <v>0</v>
      </c>
      <c r="AB34" s="108">
        <v>0</v>
      </c>
      <c r="AC34" s="108">
        <v>0</v>
      </c>
      <c r="AD34" s="108">
        <v>0</v>
      </c>
      <c r="AE34" s="108">
        <v>0</v>
      </c>
      <c r="AF34" s="108">
        <v>0</v>
      </c>
      <c r="AG34" s="108">
        <v>0</v>
      </c>
      <c r="AH34" s="108">
        <v>0</v>
      </c>
      <c r="AI34" s="108">
        <v>0</v>
      </c>
      <c r="AJ34" s="108">
        <v>0</v>
      </c>
      <c r="AK34" s="108">
        <v>0</v>
      </c>
      <c r="AL34" s="108">
        <v>0</v>
      </c>
      <c r="AM34" s="108">
        <v>0</v>
      </c>
      <c r="AN34" s="108">
        <v>0</v>
      </c>
      <c r="AO34" s="108">
        <v>0</v>
      </c>
      <c r="AP34" s="108">
        <v>0</v>
      </c>
      <c r="AQ34" s="108">
        <v>0</v>
      </c>
      <c r="AR34" s="108">
        <v>0</v>
      </c>
      <c r="AS34" s="108">
        <v>0</v>
      </c>
      <c r="AT34" s="108">
        <v>0</v>
      </c>
      <c r="AU34" s="108">
        <v>0</v>
      </c>
      <c r="AV34" s="108">
        <v>0</v>
      </c>
      <c r="AW34" s="108">
        <v>0</v>
      </c>
      <c r="AX34" s="108">
        <v>0</v>
      </c>
      <c r="AY34" s="108">
        <v>0</v>
      </c>
      <c r="AZ34" s="108">
        <v>0</v>
      </c>
      <c r="BA34" s="108">
        <v>0</v>
      </c>
      <c r="BB34" s="108">
        <v>0</v>
      </c>
      <c r="BC34" s="107" t="s">
        <v>258</v>
      </c>
      <c r="BD34" s="87"/>
    </row>
    <row r="35" s="13" customFormat="1" ht="90">
      <c r="A35" s="105" t="s">
        <v>296</v>
      </c>
      <c r="B35" s="106" t="s">
        <v>290</v>
      </c>
      <c r="C35" s="107" t="s">
        <v>257</v>
      </c>
      <c r="D35" s="107" t="s">
        <v>258</v>
      </c>
      <c r="E35" s="107" t="s">
        <v>258</v>
      </c>
      <c r="F35" s="107" t="s">
        <v>258</v>
      </c>
      <c r="G35" s="107" t="s">
        <v>258</v>
      </c>
      <c r="H35" s="107" t="s">
        <v>258</v>
      </c>
      <c r="I35" s="107" t="s">
        <v>258</v>
      </c>
      <c r="J35" s="108">
        <v>0</v>
      </c>
      <c r="K35" s="108">
        <v>0</v>
      </c>
      <c r="L35" s="108">
        <v>0</v>
      </c>
      <c r="M35" s="108">
        <v>0</v>
      </c>
      <c r="N35" s="108">
        <v>0</v>
      </c>
      <c r="O35" s="108">
        <v>0</v>
      </c>
      <c r="P35" s="108">
        <v>0</v>
      </c>
      <c r="Q35" s="108">
        <v>0</v>
      </c>
      <c r="R35" s="108">
        <v>0</v>
      </c>
      <c r="S35" s="108">
        <v>0</v>
      </c>
      <c r="T35" s="108">
        <v>0</v>
      </c>
      <c r="U35" s="108">
        <v>0</v>
      </c>
      <c r="V35" s="108">
        <v>0</v>
      </c>
      <c r="W35" s="108">
        <v>0</v>
      </c>
      <c r="X35" s="108">
        <v>0</v>
      </c>
      <c r="Y35" s="108">
        <v>0</v>
      </c>
      <c r="Z35" s="108">
        <v>0</v>
      </c>
      <c r="AA35" s="108">
        <v>0</v>
      </c>
      <c r="AB35" s="108">
        <v>0</v>
      </c>
      <c r="AC35" s="108">
        <v>0</v>
      </c>
      <c r="AD35" s="108">
        <v>0</v>
      </c>
      <c r="AE35" s="108">
        <v>0</v>
      </c>
      <c r="AF35" s="108">
        <v>0</v>
      </c>
      <c r="AG35" s="108">
        <v>0</v>
      </c>
      <c r="AH35" s="108">
        <v>0</v>
      </c>
      <c r="AI35" s="108">
        <v>0</v>
      </c>
      <c r="AJ35" s="108">
        <v>0</v>
      </c>
      <c r="AK35" s="108">
        <v>0</v>
      </c>
      <c r="AL35" s="108">
        <v>0</v>
      </c>
      <c r="AM35" s="108">
        <v>0</v>
      </c>
      <c r="AN35" s="108">
        <v>0</v>
      </c>
      <c r="AO35" s="108">
        <v>0</v>
      </c>
      <c r="AP35" s="108">
        <v>0</v>
      </c>
      <c r="AQ35" s="108">
        <v>0</v>
      </c>
      <c r="AR35" s="108">
        <v>0</v>
      </c>
      <c r="AS35" s="108">
        <v>0</v>
      </c>
      <c r="AT35" s="108">
        <v>0</v>
      </c>
      <c r="AU35" s="108">
        <v>0</v>
      </c>
      <c r="AV35" s="108">
        <v>0</v>
      </c>
      <c r="AW35" s="108">
        <v>0</v>
      </c>
      <c r="AX35" s="108">
        <v>0</v>
      </c>
      <c r="AY35" s="108">
        <v>0</v>
      </c>
      <c r="AZ35" s="108">
        <v>0</v>
      </c>
      <c r="BA35" s="108">
        <v>0</v>
      </c>
      <c r="BB35" s="108">
        <v>0</v>
      </c>
      <c r="BC35" s="107" t="s">
        <v>258</v>
      </c>
      <c r="BD35" s="87"/>
    </row>
    <row r="36" s="13" customFormat="1" ht="75">
      <c r="A36" s="105" t="s">
        <v>297</v>
      </c>
      <c r="B36" s="106" t="s">
        <v>292</v>
      </c>
      <c r="C36" s="107" t="s">
        <v>257</v>
      </c>
      <c r="D36" s="107" t="s">
        <v>258</v>
      </c>
      <c r="E36" s="107" t="s">
        <v>258</v>
      </c>
      <c r="F36" s="107" t="s">
        <v>258</v>
      </c>
      <c r="G36" s="107" t="s">
        <v>258</v>
      </c>
      <c r="H36" s="107" t="s">
        <v>258</v>
      </c>
      <c r="I36" s="107" t="s">
        <v>258</v>
      </c>
      <c r="J36" s="108">
        <v>0</v>
      </c>
      <c r="K36" s="108">
        <v>0</v>
      </c>
      <c r="L36" s="108">
        <v>0</v>
      </c>
      <c r="M36" s="108">
        <v>0</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08">
        <v>0</v>
      </c>
      <c r="AD36" s="108">
        <v>0</v>
      </c>
      <c r="AE36" s="108">
        <v>0</v>
      </c>
      <c r="AF36" s="108">
        <v>0</v>
      </c>
      <c r="AG36" s="108">
        <v>0</v>
      </c>
      <c r="AH36" s="108">
        <v>0</v>
      </c>
      <c r="AI36" s="108">
        <v>0</v>
      </c>
      <c r="AJ36" s="108">
        <v>0</v>
      </c>
      <c r="AK36" s="108">
        <v>0</v>
      </c>
      <c r="AL36" s="108">
        <v>0</v>
      </c>
      <c r="AM36" s="108">
        <v>0</v>
      </c>
      <c r="AN36" s="108">
        <v>0</v>
      </c>
      <c r="AO36" s="108">
        <v>0</v>
      </c>
      <c r="AP36" s="108">
        <v>0</v>
      </c>
      <c r="AQ36" s="108">
        <v>0</v>
      </c>
      <c r="AR36" s="108">
        <v>0</v>
      </c>
      <c r="AS36" s="108">
        <v>0</v>
      </c>
      <c r="AT36" s="108">
        <v>0</v>
      </c>
      <c r="AU36" s="108">
        <v>0</v>
      </c>
      <c r="AV36" s="108">
        <v>0</v>
      </c>
      <c r="AW36" s="108">
        <v>0</v>
      </c>
      <c r="AX36" s="108">
        <v>0</v>
      </c>
      <c r="AY36" s="108">
        <v>0</v>
      </c>
      <c r="AZ36" s="108">
        <v>0</v>
      </c>
      <c r="BA36" s="108">
        <v>0</v>
      </c>
      <c r="BB36" s="108">
        <v>0</v>
      </c>
      <c r="BC36" s="107" t="s">
        <v>258</v>
      </c>
      <c r="BD36" s="87"/>
    </row>
    <row r="37" s="13" customFormat="1" ht="90">
      <c r="A37" s="105" t="s">
        <v>298</v>
      </c>
      <c r="B37" s="106" t="s">
        <v>299</v>
      </c>
      <c r="C37" s="107" t="s">
        <v>257</v>
      </c>
      <c r="D37" s="107" t="s">
        <v>258</v>
      </c>
      <c r="E37" s="107" t="s">
        <v>258</v>
      </c>
      <c r="F37" s="107" t="s">
        <v>258</v>
      </c>
      <c r="G37" s="107" t="s">
        <v>258</v>
      </c>
      <c r="H37" s="107" t="s">
        <v>258</v>
      </c>
      <c r="I37" s="107" t="s">
        <v>258</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v>0</v>
      </c>
      <c r="AR37" s="108">
        <v>0</v>
      </c>
      <c r="AS37" s="108">
        <v>0</v>
      </c>
      <c r="AT37" s="108">
        <v>0</v>
      </c>
      <c r="AU37" s="108">
        <v>0</v>
      </c>
      <c r="AV37" s="108">
        <v>0</v>
      </c>
      <c r="AW37" s="108">
        <v>0</v>
      </c>
      <c r="AX37" s="108">
        <v>0</v>
      </c>
      <c r="AY37" s="108">
        <v>0</v>
      </c>
      <c r="AZ37" s="108">
        <v>0</v>
      </c>
      <c r="BA37" s="108">
        <v>0</v>
      </c>
      <c r="BB37" s="108">
        <v>0</v>
      </c>
      <c r="BC37" s="107" t="s">
        <v>258</v>
      </c>
      <c r="BD37" s="87"/>
    </row>
    <row r="38" s="13" customFormat="1" ht="75">
      <c r="A38" s="92" t="s">
        <v>300</v>
      </c>
      <c r="B38" s="93" t="s">
        <v>301</v>
      </c>
      <c r="C38" s="94" t="s">
        <v>257</v>
      </c>
      <c r="D38" s="94" t="s">
        <v>258</v>
      </c>
      <c r="E38" s="94" t="s">
        <v>258</v>
      </c>
      <c r="F38" s="94" t="s">
        <v>258</v>
      </c>
      <c r="G38" s="94" t="s">
        <v>258</v>
      </c>
      <c r="H38" s="94" t="s">
        <v>258</v>
      </c>
      <c r="I38" s="94" t="s">
        <v>258</v>
      </c>
      <c r="J38" s="95">
        <v>0</v>
      </c>
      <c r="K38" s="95">
        <v>0</v>
      </c>
      <c r="L38" s="95">
        <v>0</v>
      </c>
      <c r="M38" s="95">
        <v>0</v>
      </c>
      <c r="N38" s="95">
        <v>0</v>
      </c>
      <c r="O38" s="95">
        <v>0</v>
      </c>
      <c r="P38" s="95">
        <v>0</v>
      </c>
      <c r="Q38" s="95">
        <v>0</v>
      </c>
      <c r="R38" s="95">
        <v>0</v>
      </c>
      <c r="S38" s="95">
        <v>0</v>
      </c>
      <c r="T38" s="95">
        <v>0</v>
      </c>
      <c r="U38" s="95">
        <v>0</v>
      </c>
      <c r="V38" s="95">
        <v>0</v>
      </c>
      <c r="W38" s="95">
        <v>0</v>
      </c>
      <c r="X38" s="95">
        <v>0</v>
      </c>
      <c r="Y38" s="95">
        <v>0</v>
      </c>
      <c r="Z38" s="95">
        <v>0</v>
      </c>
      <c r="AA38" s="95">
        <v>0</v>
      </c>
      <c r="AB38" s="95">
        <v>0</v>
      </c>
      <c r="AC38" s="95">
        <v>0</v>
      </c>
      <c r="AD38" s="95">
        <v>0</v>
      </c>
      <c r="AE38" s="95">
        <v>0</v>
      </c>
      <c r="AF38" s="95">
        <v>0</v>
      </c>
      <c r="AG38" s="95">
        <v>0</v>
      </c>
      <c r="AH38" s="95">
        <v>0</v>
      </c>
      <c r="AI38" s="95">
        <v>0</v>
      </c>
      <c r="AJ38" s="95">
        <v>0</v>
      </c>
      <c r="AK38" s="95">
        <v>0</v>
      </c>
      <c r="AL38" s="95">
        <v>0</v>
      </c>
      <c r="AM38" s="95">
        <v>0</v>
      </c>
      <c r="AN38" s="95">
        <v>0</v>
      </c>
      <c r="AO38" s="95">
        <v>0</v>
      </c>
      <c r="AP38" s="95">
        <v>0</v>
      </c>
      <c r="AQ38" s="95">
        <v>0</v>
      </c>
      <c r="AR38" s="95">
        <v>0</v>
      </c>
      <c r="AS38" s="95">
        <v>0</v>
      </c>
      <c r="AT38" s="95">
        <v>0</v>
      </c>
      <c r="AU38" s="95">
        <v>0</v>
      </c>
      <c r="AV38" s="95">
        <v>0</v>
      </c>
      <c r="AW38" s="95">
        <v>0</v>
      </c>
      <c r="AX38" s="95">
        <v>0</v>
      </c>
      <c r="AY38" s="95">
        <v>0</v>
      </c>
      <c r="AZ38" s="95">
        <v>0</v>
      </c>
      <c r="BA38" s="95">
        <v>0</v>
      </c>
      <c r="BB38" s="95">
        <v>0</v>
      </c>
      <c r="BC38" s="94" t="s">
        <v>258</v>
      </c>
      <c r="BD38" s="87"/>
    </row>
    <row r="39" s="13" customFormat="1" ht="60">
      <c r="A39" s="96" t="s">
        <v>302</v>
      </c>
      <c r="B39" s="97" t="s">
        <v>303</v>
      </c>
      <c r="C39" s="98" t="s">
        <v>257</v>
      </c>
      <c r="D39" s="98" t="s">
        <v>258</v>
      </c>
      <c r="E39" s="98" t="s">
        <v>258</v>
      </c>
      <c r="F39" s="98"/>
      <c r="G39" s="98" t="s">
        <v>258</v>
      </c>
      <c r="H39" s="98" t="s">
        <v>258</v>
      </c>
      <c r="I39" s="98" t="s">
        <v>258</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s="99">
        <v>0</v>
      </c>
      <c r="AL39" s="99">
        <v>0</v>
      </c>
      <c r="AM39" s="99">
        <v>0</v>
      </c>
      <c r="AN39" s="99">
        <v>0</v>
      </c>
      <c r="AO39" s="99">
        <v>0</v>
      </c>
      <c r="AP39" s="99">
        <v>0</v>
      </c>
      <c r="AQ39" s="99">
        <v>0</v>
      </c>
      <c r="AR39" s="99">
        <v>0</v>
      </c>
      <c r="AS39" s="99">
        <v>0</v>
      </c>
      <c r="AT39" s="99">
        <v>0</v>
      </c>
      <c r="AU39" s="99">
        <v>0</v>
      </c>
      <c r="AV39" s="99">
        <v>0</v>
      </c>
      <c r="AW39" s="99">
        <v>0</v>
      </c>
      <c r="AX39" s="99">
        <v>0</v>
      </c>
      <c r="AY39" s="99">
        <v>0</v>
      </c>
      <c r="AZ39" s="99">
        <v>0</v>
      </c>
      <c r="BA39" s="99">
        <v>0</v>
      </c>
      <c r="BB39" s="99">
        <v>0</v>
      </c>
      <c r="BC39" s="98" t="s">
        <v>258</v>
      </c>
      <c r="BD39" s="87"/>
    </row>
    <row r="40" s="13" customFormat="1" ht="75">
      <c r="A40" s="96" t="s">
        <v>304</v>
      </c>
      <c r="B40" s="97" t="s">
        <v>305</v>
      </c>
      <c r="C40" s="98" t="s">
        <v>257</v>
      </c>
      <c r="D40" s="98" t="s">
        <v>258</v>
      </c>
      <c r="E40" s="98" t="s">
        <v>258</v>
      </c>
      <c r="F40" s="98" t="s">
        <v>258</v>
      </c>
      <c r="G40" s="98" t="s">
        <v>258</v>
      </c>
      <c r="H40" s="98" t="s">
        <v>258</v>
      </c>
      <c r="I40" s="98" t="s">
        <v>258</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s="99">
        <v>0</v>
      </c>
      <c r="AL40" s="99">
        <v>0</v>
      </c>
      <c r="AM40" s="99">
        <v>0</v>
      </c>
      <c r="AN40" s="99">
        <v>0</v>
      </c>
      <c r="AO40" s="99">
        <v>0</v>
      </c>
      <c r="AP40" s="99">
        <v>0</v>
      </c>
      <c r="AQ40" s="99">
        <v>0</v>
      </c>
      <c r="AR40" s="99">
        <v>0</v>
      </c>
      <c r="AS40" s="99">
        <v>0</v>
      </c>
      <c r="AT40" s="99">
        <v>0</v>
      </c>
      <c r="AU40" s="99">
        <v>0</v>
      </c>
      <c r="AV40" s="99">
        <v>0</v>
      </c>
      <c r="AW40" s="99">
        <v>0</v>
      </c>
      <c r="AX40" s="99">
        <v>0</v>
      </c>
      <c r="AY40" s="99">
        <v>0</v>
      </c>
      <c r="AZ40" s="99">
        <v>0</v>
      </c>
      <c r="BA40" s="99">
        <v>0</v>
      </c>
      <c r="BB40" s="99">
        <v>0</v>
      </c>
      <c r="BC40" s="98" t="s">
        <v>258</v>
      </c>
      <c r="BD40" s="87"/>
    </row>
    <row r="41" s="13" customFormat="1" ht="30">
      <c r="A41" s="88" t="s">
        <v>77</v>
      </c>
      <c r="B41" s="89" t="s">
        <v>78</v>
      </c>
      <c r="C41" s="90" t="s">
        <v>257</v>
      </c>
      <c r="D41" s="90" t="s">
        <v>258</v>
      </c>
      <c r="E41" s="90" t="s">
        <v>258</v>
      </c>
      <c r="F41" s="90" t="s">
        <v>258</v>
      </c>
      <c r="G41" s="90" t="s">
        <v>258</v>
      </c>
      <c r="H41" s="90" t="s">
        <v>258</v>
      </c>
      <c r="I41" s="90" t="s">
        <v>258</v>
      </c>
      <c r="J41" s="91">
        <f t="shared" ref="J41:BB41" si="15">J42+J49</f>
        <v>575.25803999999994</v>
      </c>
      <c r="K41" s="91">
        <f t="shared" si="15"/>
        <v>0</v>
      </c>
      <c r="L41" s="91">
        <f t="shared" si="15"/>
        <v>0</v>
      </c>
      <c r="M41" s="91">
        <f t="shared" si="15"/>
        <v>1797.2711867999999</v>
      </c>
      <c r="N41" s="91">
        <f t="shared" si="15"/>
        <v>0</v>
      </c>
      <c r="O41" s="91">
        <f t="shared" si="15"/>
        <v>0</v>
      </c>
      <c r="P41" s="91">
        <f t="shared" si="15"/>
        <v>54.792104399999999</v>
      </c>
      <c r="Q41" s="91">
        <f t="shared" si="15"/>
        <v>575.25803999999994</v>
      </c>
      <c r="R41" s="91">
        <f t="shared" si="15"/>
        <v>575.25803999999994</v>
      </c>
      <c r="S41" s="91">
        <f t="shared" si="15"/>
        <v>1793.8619555999999</v>
      </c>
      <c r="T41" s="91">
        <f t="shared" si="15"/>
        <v>1793.8619555999999</v>
      </c>
      <c r="U41" s="91">
        <f t="shared" si="15"/>
        <v>575.25803999999994</v>
      </c>
      <c r="V41" s="91">
        <f t="shared" si="15"/>
        <v>1797.2711867999999</v>
      </c>
      <c r="W41" s="91">
        <f t="shared" si="15"/>
        <v>526.88548319999995</v>
      </c>
      <c r="X41" s="91">
        <f t="shared" si="15"/>
        <v>1742.4790823999997</v>
      </c>
      <c r="Y41" s="91">
        <f t="shared" si="15"/>
        <v>186.6560088</v>
      </c>
      <c r="Z41" s="91">
        <f t="shared" si="15"/>
        <v>0</v>
      </c>
      <c r="AA41" s="91">
        <f t="shared" si="15"/>
        <v>0</v>
      </c>
      <c r="AB41" s="91">
        <f t="shared" si="15"/>
        <v>52.4733446382889</v>
      </c>
      <c r="AC41" s="91">
        <f t="shared" si="15"/>
        <v>134.1826641617111</v>
      </c>
      <c r="AD41" s="91">
        <f t="shared" si="15"/>
        <v>22.734012</v>
      </c>
      <c r="AE41" s="91">
        <f t="shared" si="15"/>
        <v>0</v>
      </c>
      <c r="AF41" s="91">
        <f t="shared" si="15"/>
        <v>0</v>
      </c>
      <c r="AG41" s="91">
        <f t="shared" si="15"/>
        <v>0</v>
      </c>
      <c r="AH41" s="91">
        <f t="shared" si="15"/>
        <v>22.734012</v>
      </c>
      <c r="AI41" s="91">
        <f t="shared" si="15"/>
        <v>351.6930744</v>
      </c>
      <c r="AJ41" s="91">
        <f t="shared" si="15"/>
        <v>0</v>
      </c>
      <c r="AK41" s="91">
        <f t="shared" si="15"/>
        <v>0</v>
      </c>
      <c r="AL41" s="91">
        <f t="shared" si="15"/>
        <v>52.341344638288902</v>
      </c>
      <c r="AM41" s="91">
        <f t="shared" si="15"/>
        <v>299.35172976171111</v>
      </c>
      <c r="AN41" s="91">
        <f t="shared" si="15"/>
        <v>328.64519999999999</v>
      </c>
      <c r="AO41" s="91">
        <f t="shared" si="15"/>
        <v>0</v>
      </c>
      <c r="AP41" s="91">
        <f t="shared" si="15"/>
        <v>0</v>
      </c>
      <c r="AQ41" s="91">
        <f t="shared" si="15"/>
        <v>88.480999999999995</v>
      </c>
      <c r="AR41" s="91">
        <f t="shared" si="15"/>
        <v>240.16420000000002</v>
      </c>
      <c r="AS41" s="91">
        <f t="shared" si="15"/>
        <v>538.3490832</v>
      </c>
      <c r="AT41" s="91">
        <f t="shared" si="15"/>
        <v>0</v>
      </c>
      <c r="AU41" s="91">
        <f t="shared" si="15"/>
        <v>0</v>
      </c>
      <c r="AV41" s="91">
        <f t="shared" si="15"/>
        <v>104.81468927657781</v>
      </c>
      <c r="AW41" s="91">
        <f t="shared" si="15"/>
        <v>433.53439392342221</v>
      </c>
      <c r="AX41" s="91">
        <f t="shared" si="15"/>
        <v>351.37921200000005</v>
      </c>
      <c r="AY41" s="91">
        <f t="shared" si="15"/>
        <v>0</v>
      </c>
      <c r="AZ41" s="91">
        <f t="shared" si="15"/>
        <v>0</v>
      </c>
      <c r="BA41" s="91">
        <f t="shared" si="15"/>
        <v>88.480999999999995</v>
      </c>
      <c r="BB41" s="91">
        <f t="shared" si="15"/>
        <v>262.898212</v>
      </c>
      <c r="BC41" s="90" t="s">
        <v>258</v>
      </c>
      <c r="BD41" s="87"/>
    </row>
    <row r="42" s="13" customFormat="1" ht="60">
      <c r="A42" s="92" t="s">
        <v>124</v>
      </c>
      <c r="B42" s="93" t="s">
        <v>125</v>
      </c>
      <c r="C42" s="94" t="s">
        <v>257</v>
      </c>
      <c r="D42" s="94" t="s">
        <v>258</v>
      </c>
      <c r="E42" s="94" t="s">
        <v>258</v>
      </c>
      <c r="F42" s="94" t="s">
        <v>258</v>
      </c>
      <c r="G42" s="94" t="s">
        <v>258</v>
      </c>
      <c r="H42" s="94" t="s">
        <v>258</v>
      </c>
      <c r="I42" s="94" t="s">
        <v>258</v>
      </c>
      <c r="J42" s="95">
        <f>SUM(J43:J44)</f>
        <v>558.20179199999995</v>
      </c>
      <c r="K42" s="95">
        <f t="shared" ref="K42:AH42" si="16">SUM(K43:K44)</f>
        <v>0</v>
      </c>
      <c r="L42" s="95">
        <f t="shared" si="16"/>
        <v>0</v>
      </c>
      <c r="M42" s="95">
        <f t="shared" si="16"/>
        <v>1759.6365479999999</v>
      </c>
      <c r="N42" s="95">
        <f t="shared" si="16"/>
        <v>0</v>
      </c>
      <c r="O42" s="95">
        <f t="shared" si="16"/>
        <v>0</v>
      </c>
      <c r="P42" s="95">
        <f t="shared" si="16"/>
        <v>37.300708800000002</v>
      </c>
      <c r="Q42" s="95">
        <f t="shared" si="16"/>
        <v>558.20179199999995</v>
      </c>
      <c r="R42" s="95">
        <f t="shared" si="16"/>
        <v>558.20179199999995</v>
      </c>
      <c r="S42" s="95">
        <f t="shared" si="16"/>
        <v>1759.6365479999999</v>
      </c>
      <c r="T42" s="95">
        <f t="shared" si="16"/>
        <v>1759.6365479999999</v>
      </c>
      <c r="U42" s="95">
        <f t="shared" si="16"/>
        <v>558.20179199999995</v>
      </c>
      <c r="V42" s="95">
        <f t="shared" si="16"/>
        <v>1759.6365479999999</v>
      </c>
      <c r="W42" s="95">
        <f t="shared" si="16"/>
        <v>526.88548319999995</v>
      </c>
      <c r="X42" s="95">
        <f t="shared" si="16"/>
        <v>1722.3358391999998</v>
      </c>
      <c r="Y42" s="95">
        <f t="shared" si="16"/>
        <v>186.6560088</v>
      </c>
      <c r="Z42" s="95">
        <f t="shared" si="16"/>
        <v>0</v>
      </c>
      <c r="AA42" s="95">
        <f t="shared" si="16"/>
        <v>0</v>
      </c>
      <c r="AB42" s="95">
        <f t="shared" si="16"/>
        <v>52.4733446382889</v>
      </c>
      <c r="AC42" s="95">
        <f t="shared" si="16"/>
        <v>134.1826641617111</v>
      </c>
      <c r="AD42" s="95">
        <f t="shared" si="16"/>
        <v>6</v>
      </c>
      <c r="AE42" s="95">
        <f t="shared" si="16"/>
        <v>0</v>
      </c>
      <c r="AF42" s="95">
        <f t="shared" si="16"/>
        <v>0</v>
      </c>
      <c r="AG42" s="95">
        <f t="shared" si="16"/>
        <v>0</v>
      </c>
      <c r="AH42" s="95">
        <f t="shared" si="16"/>
        <v>6</v>
      </c>
      <c r="AI42" s="95">
        <f t="shared" ref="AI42:BB42" si="17">SUM(AI43:AI44)</f>
        <v>351.6930744</v>
      </c>
      <c r="AJ42" s="95">
        <f t="shared" si="17"/>
        <v>0</v>
      </c>
      <c r="AK42" s="95">
        <f t="shared" si="17"/>
        <v>0</v>
      </c>
      <c r="AL42" s="95">
        <f t="shared" si="17"/>
        <v>52.341344638288902</v>
      </c>
      <c r="AM42" s="95">
        <f t="shared" si="17"/>
        <v>299.35172976171111</v>
      </c>
      <c r="AN42" s="95">
        <f t="shared" si="17"/>
        <v>328.64519999999999</v>
      </c>
      <c r="AO42" s="95">
        <f t="shared" si="17"/>
        <v>0</v>
      </c>
      <c r="AP42" s="95">
        <f t="shared" si="17"/>
        <v>0</v>
      </c>
      <c r="AQ42" s="95">
        <f t="shared" si="17"/>
        <v>88.480999999999995</v>
      </c>
      <c r="AR42" s="95">
        <f t="shared" si="17"/>
        <v>240.16420000000002</v>
      </c>
      <c r="AS42" s="95">
        <f t="shared" si="17"/>
        <v>538.3490832</v>
      </c>
      <c r="AT42" s="95">
        <f t="shared" si="17"/>
        <v>0</v>
      </c>
      <c r="AU42" s="95">
        <f t="shared" si="17"/>
        <v>0</v>
      </c>
      <c r="AV42" s="95">
        <f t="shared" si="17"/>
        <v>104.81468927657781</v>
      </c>
      <c r="AW42" s="95">
        <f t="shared" si="17"/>
        <v>433.53439392342221</v>
      </c>
      <c r="AX42" s="95">
        <f t="shared" si="17"/>
        <v>334.64520000000005</v>
      </c>
      <c r="AY42" s="95">
        <f t="shared" si="17"/>
        <v>0</v>
      </c>
      <c r="AZ42" s="95">
        <f t="shared" si="17"/>
        <v>0</v>
      </c>
      <c r="BA42" s="95">
        <f t="shared" si="17"/>
        <v>88.480999999999995</v>
      </c>
      <c r="BB42" s="95">
        <f t="shared" si="17"/>
        <v>246.16420000000002</v>
      </c>
      <c r="BC42" s="94" t="s">
        <v>258</v>
      </c>
      <c r="BD42" s="87"/>
    </row>
    <row r="43" s="13" customFormat="1" ht="30">
      <c r="A43" s="96" t="s">
        <v>306</v>
      </c>
      <c r="B43" s="97" t="s">
        <v>307</v>
      </c>
      <c r="C43" s="98" t="s">
        <v>257</v>
      </c>
      <c r="D43" s="98" t="s">
        <v>258</v>
      </c>
      <c r="E43" s="98" t="s">
        <v>258</v>
      </c>
      <c r="F43" s="98" t="s">
        <v>258</v>
      </c>
      <c r="G43" s="98" t="s">
        <v>258</v>
      </c>
      <c r="H43" s="98" t="s">
        <v>258</v>
      </c>
      <c r="I43" s="98" t="s">
        <v>258</v>
      </c>
      <c r="J43" s="99">
        <v>0</v>
      </c>
      <c r="K43" s="99">
        <v>0</v>
      </c>
      <c r="L43" s="99">
        <v>0</v>
      </c>
      <c r="M43" s="99">
        <v>0</v>
      </c>
      <c r="N43" s="99">
        <v>0</v>
      </c>
      <c r="O43" s="99">
        <v>0</v>
      </c>
      <c r="P43" s="99">
        <v>0</v>
      </c>
      <c r="Q43" s="99">
        <v>0</v>
      </c>
      <c r="R43" s="99">
        <v>0</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c r="AI43" s="99">
        <v>0</v>
      </c>
      <c r="AJ43" s="99">
        <v>0</v>
      </c>
      <c r="AK43" s="99">
        <v>0</v>
      </c>
      <c r="AL43" s="99">
        <v>0</v>
      </c>
      <c r="AM43" s="99">
        <v>0</v>
      </c>
      <c r="AN43" s="99">
        <v>0</v>
      </c>
      <c r="AO43" s="99">
        <v>0</v>
      </c>
      <c r="AP43" s="99">
        <v>0</v>
      </c>
      <c r="AQ43" s="99">
        <v>0</v>
      </c>
      <c r="AR43" s="99">
        <v>0</v>
      </c>
      <c r="AS43" s="99">
        <v>0</v>
      </c>
      <c r="AT43" s="99">
        <v>0</v>
      </c>
      <c r="AU43" s="99">
        <v>0</v>
      </c>
      <c r="AV43" s="99">
        <v>0</v>
      </c>
      <c r="AW43" s="99">
        <v>0</v>
      </c>
      <c r="AX43" s="99">
        <v>0</v>
      </c>
      <c r="AY43" s="99">
        <v>0</v>
      </c>
      <c r="AZ43" s="99">
        <v>0</v>
      </c>
      <c r="BA43" s="99">
        <v>0</v>
      </c>
      <c r="BB43" s="99">
        <v>0</v>
      </c>
      <c r="BC43" s="98" t="s">
        <v>258</v>
      </c>
      <c r="BD43" s="87"/>
    </row>
    <row r="44" s="13" customFormat="1" ht="45">
      <c r="A44" s="96" t="s">
        <v>126</v>
      </c>
      <c r="B44" s="97" t="s">
        <v>127</v>
      </c>
      <c r="C44" s="98" t="s">
        <v>257</v>
      </c>
      <c r="D44" s="98" t="s">
        <v>258</v>
      </c>
      <c r="E44" s="98" t="s">
        <v>258</v>
      </c>
      <c r="F44" s="98" t="s">
        <v>258</v>
      </c>
      <c r="G44" s="98" t="s">
        <v>258</v>
      </c>
      <c r="H44" s="98" t="s">
        <v>258</v>
      </c>
      <c r="I44" s="98" t="s">
        <v>258</v>
      </c>
      <c r="J44" s="99">
        <f t="shared" ref="J44:BB44" si="18">SUM(J45:J48)</f>
        <v>558.20179199999995</v>
      </c>
      <c r="K44" s="99">
        <f t="shared" si="18"/>
        <v>0</v>
      </c>
      <c r="L44" s="99">
        <f t="shared" si="18"/>
        <v>0</v>
      </c>
      <c r="M44" s="99">
        <f t="shared" si="18"/>
        <v>1759.6365479999999</v>
      </c>
      <c r="N44" s="99">
        <f t="shared" si="18"/>
        <v>0</v>
      </c>
      <c r="O44" s="99">
        <f t="shared" si="18"/>
        <v>0</v>
      </c>
      <c r="P44" s="99">
        <f t="shared" si="18"/>
        <v>37.300708800000002</v>
      </c>
      <c r="Q44" s="99">
        <f t="shared" si="18"/>
        <v>558.20179199999995</v>
      </c>
      <c r="R44" s="99">
        <f t="shared" si="18"/>
        <v>558.20179199999995</v>
      </c>
      <c r="S44" s="99">
        <f t="shared" si="18"/>
        <v>1759.6365479999999</v>
      </c>
      <c r="T44" s="99">
        <f t="shared" si="18"/>
        <v>1759.6365479999999</v>
      </c>
      <c r="U44" s="99">
        <f t="shared" si="18"/>
        <v>558.20179199999995</v>
      </c>
      <c r="V44" s="99">
        <f t="shared" si="18"/>
        <v>1759.6365479999999</v>
      </c>
      <c r="W44" s="99">
        <f t="shared" si="18"/>
        <v>526.88548319999995</v>
      </c>
      <c r="X44" s="99">
        <f t="shared" si="18"/>
        <v>1722.3358391999998</v>
      </c>
      <c r="Y44" s="99">
        <f t="shared" si="18"/>
        <v>186.6560088</v>
      </c>
      <c r="Z44" s="99">
        <f t="shared" si="18"/>
        <v>0</v>
      </c>
      <c r="AA44" s="99">
        <f t="shared" si="18"/>
        <v>0</v>
      </c>
      <c r="AB44" s="99">
        <f t="shared" si="18"/>
        <v>52.4733446382889</v>
      </c>
      <c r="AC44" s="99">
        <f t="shared" si="18"/>
        <v>134.1826641617111</v>
      </c>
      <c r="AD44" s="99">
        <f t="shared" si="18"/>
        <v>6</v>
      </c>
      <c r="AE44" s="99">
        <f t="shared" si="18"/>
        <v>0</v>
      </c>
      <c r="AF44" s="99">
        <f t="shared" si="18"/>
        <v>0</v>
      </c>
      <c r="AG44" s="99">
        <f t="shared" si="18"/>
        <v>0</v>
      </c>
      <c r="AH44" s="99">
        <f t="shared" si="18"/>
        <v>6</v>
      </c>
      <c r="AI44" s="99">
        <f t="shared" si="18"/>
        <v>351.6930744</v>
      </c>
      <c r="AJ44" s="99">
        <f t="shared" si="18"/>
        <v>0</v>
      </c>
      <c r="AK44" s="99">
        <f t="shared" si="18"/>
        <v>0</v>
      </c>
      <c r="AL44" s="99">
        <f t="shared" si="18"/>
        <v>52.341344638288902</v>
      </c>
      <c r="AM44" s="99">
        <f t="shared" si="18"/>
        <v>299.35172976171111</v>
      </c>
      <c r="AN44" s="99">
        <f t="shared" si="18"/>
        <v>328.64519999999999</v>
      </c>
      <c r="AO44" s="99">
        <f t="shared" si="18"/>
        <v>0</v>
      </c>
      <c r="AP44" s="99">
        <f t="shared" si="18"/>
        <v>0</v>
      </c>
      <c r="AQ44" s="99">
        <f t="shared" si="18"/>
        <v>88.480999999999995</v>
      </c>
      <c r="AR44" s="99">
        <f t="shared" si="18"/>
        <v>240.16420000000002</v>
      </c>
      <c r="AS44" s="99">
        <f t="shared" si="18"/>
        <v>538.3490832</v>
      </c>
      <c r="AT44" s="99">
        <f t="shared" si="18"/>
        <v>0</v>
      </c>
      <c r="AU44" s="99">
        <f t="shared" si="18"/>
        <v>0</v>
      </c>
      <c r="AV44" s="99">
        <f t="shared" si="18"/>
        <v>104.81468927657781</v>
      </c>
      <c r="AW44" s="99">
        <f t="shared" si="18"/>
        <v>433.53439392342221</v>
      </c>
      <c r="AX44" s="99">
        <f t="shared" si="18"/>
        <v>334.64520000000005</v>
      </c>
      <c r="AY44" s="99">
        <f t="shared" si="18"/>
        <v>0</v>
      </c>
      <c r="AZ44" s="99">
        <f t="shared" si="18"/>
        <v>0</v>
      </c>
      <c r="BA44" s="99">
        <f t="shared" si="18"/>
        <v>88.480999999999995</v>
      </c>
      <c r="BB44" s="99">
        <f t="shared" si="18"/>
        <v>246.16420000000002</v>
      </c>
      <c r="BC44" s="98" t="s">
        <v>258</v>
      </c>
      <c r="BD44" s="87"/>
    </row>
    <row r="45" s="13" customFormat="1" ht="30">
      <c r="A45" s="100" t="s">
        <v>128</v>
      </c>
      <c r="B45" s="101" t="s">
        <v>308</v>
      </c>
      <c r="C45" s="102" t="s">
        <v>309</v>
      </c>
      <c r="D45" s="109" t="s">
        <v>276</v>
      </c>
      <c r="E45" s="109">
        <v>2022</v>
      </c>
      <c r="F45" s="109">
        <v>2022</v>
      </c>
      <c r="G45" s="67">
        <v>2023</v>
      </c>
      <c r="H45" s="67">
        <v>2024</v>
      </c>
      <c r="I45" s="103" t="s">
        <v>258</v>
      </c>
      <c r="J45" s="103">
        <f>108.5*1.2</f>
        <v>130.19999999999999</v>
      </c>
      <c r="K45" s="104" t="s">
        <v>310</v>
      </c>
      <c r="L45" s="103" t="s">
        <v>258</v>
      </c>
      <c r="M45" s="103">
        <f>117.453*1.2</f>
        <v>140.9436</v>
      </c>
      <c r="N45" s="104" t="s">
        <v>311</v>
      </c>
      <c r="O45" s="103" t="s">
        <v>258</v>
      </c>
      <c r="P45" s="103">
        <f>9.5530000000000008*1.2</f>
        <v>11.463600000000001</v>
      </c>
      <c r="Q45" s="103">
        <v>130.19999999999999</v>
      </c>
      <c r="R45" s="103">
        <v>130.19999999999999</v>
      </c>
      <c r="S45" s="103">
        <f>117.453*1.2</f>
        <v>140.9436</v>
      </c>
      <c r="T45" s="103">
        <f>117.453*1.2</f>
        <v>140.9436</v>
      </c>
      <c r="U45" s="103">
        <f t="shared" ref="U45:U48" si="19">J45</f>
        <v>130.19999999999999</v>
      </c>
      <c r="V45" s="103">
        <f t="shared" ref="V45:V48" si="20">M45</f>
        <v>140.9436</v>
      </c>
      <c r="W45" s="103">
        <f t="shared" ref="W45:W48" si="21">J45-P45</f>
        <v>118.73639999999999</v>
      </c>
      <c r="X45" s="103">
        <f t="shared" ref="X45:X48" si="22">M45-P45</f>
        <v>129.47999999999999</v>
      </c>
      <c r="Y45" s="103">
        <f t="shared" ref="Y45:Y48" si="23">SUM(Z45:AC45)</f>
        <v>130.19999999999999</v>
      </c>
      <c r="Z45" s="103">
        <v>0</v>
      </c>
      <c r="AA45" s="103">
        <v>0</v>
      </c>
      <c r="AB45" s="103">
        <v>52.4733446382889</v>
      </c>
      <c r="AC45" s="103">
        <v>77.726655361711096</v>
      </c>
      <c r="AD45" s="103">
        <f t="shared" ref="AD45:AD48" si="24">SUM(AE45:AH45)</f>
        <v>6</v>
      </c>
      <c r="AE45" s="103">
        <v>0</v>
      </c>
      <c r="AF45" s="103">
        <v>0</v>
      </c>
      <c r="AG45" s="103">
        <v>0</v>
      </c>
      <c r="AH45" s="103">
        <f>5*1.2</f>
        <v>6</v>
      </c>
      <c r="AI45" s="103">
        <f t="shared" ref="AI45:AI48" si="25">SUM(AJ45:AM45)</f>
        <v>0</v>
      </c>
      <c r="AJ45" s="103">
        <v>0</v>
      </c>
      <c r="AK45" s="103">
        <v>0</v>
      </c>
      <c r="AL45" s="103">
        <v>0</v>
      </c>
      <c r="AM45" s="103">
        <v>0</v>
      </c>
      <c r="AN45" s="103">
        <f t="shared" ref="AN45:AN48" si="26">SUM(AO45:AR45)</f>
        <v>123.48</v>
      </c>
      <c r="AO45" s="103">
        <v>0</v>
      </c>
      <c r="AP45" s="103">
        <v>0</v>
      </c>
      <c r="AQ45" s="103">
        <v>67.813999999999993</v>
      </c>
      <c r="AR45" s="103">
        <v>55.666000000000011</v>
      </c>
      <c r="AS45" s="103">
        <f t="shared" ref="AS45:AS48" si="27">Y45+AI45</f>
        <v>130.19999999999999</v>
      </c>
      <c r="AT45" s="103">
        <f t="shared" ref="AT45:BB48" si="28">Z45+AJ45</f>
        <v>0</v>
      </c>
      <c r="AU45" s="103">
        <f t="shared" si="28"/>
        <v>0</v>
      </c>
      <c r="AV45" s="103">
        <f t="shared" si="28"/>
        <v>52.4733446382889</v>
      </c>
      <c r="AW45" s="103">
        <f t="shared" si="28"/>
        <v>77.726655361711096</v>
      </c>
      <c r="AX45" s="103">
        <f t="shared" si="28"/>
        <v>129.48000000000002</v>
      </c>
      <c r="AY45" s="103">
        <f t="shared" si="28"/>
        <v>0</v>
      </c>
      <c r="AZ45" s="103">
        <f t="shared" si="28"/>
        <v>0</v>
      </c>
      <c r="BA45" s="103">
        <f t="shared" si="28"/>
        <v>67.813999999999993</v>
      </c>
      <c r="BB45" s="103">
        <f t="shared" si="28"/>
        <v>61.666000000000011</v>
      </c>
      <c r="BC45" s="102" t="s">
        <v>258</v>
      </c>
      <c r="BD45" s="87"/>
    </row>
    <row r="46" s="13" customFormat="1" ht="30">
      <c r="A46" s="100" t="s">
        <v>131</v>
      </c>
      <c r="B46" s="101" t="s">
        <v>312</v>
      </c>
      <c r="C46" s="102" t="s">
        <v>313</v>
      </c>
      <c r="D46" s="109" t="s">
        <v>276</v>
      </c>
      <c r="E46" s="109">
        <v>2018</v>
      </c>
      <c r="F46" s="109">
        <v>2018</v>
      </c>
      <c r="G46" s="67">
        <v>2024</v>
      </c>
      <c r="H46" s="67">
        <v>2025</v>
      </c>
      <c r="I46" s="102" t="s">
        <v>258</v>
      </c>
      <c r="J46" s="103">
        <f>303.9085*1.2</f>
        <v>364.6902</v>
      </c>
      <c r="K46" s="103" t="s">
        <v>314</v>
      </c>
      <c r="L46" s="103" t="s">
        <v>258</v>
      </c>
      <c r="M46" s="103">
        <f>303.9085*1.2</f>
        <v>364.6902</v>
      </c>
      <c r="N46" s="103" t="s">
        <v>314</v>
      </c>
      <c r="O46" s="103" t="s">
        <v>258</v>
      </c>
      <c r="P46" s="103">
        <f>10.830938*1.2</f>
        <v>12.997125599999999</v>
      </c>
      <c r="Q46" s="103">
        <v>364.6902</v>
      </c>
      <c r="R46" s="103">
        <v>364.6902</v>
      </c>
      <c r="S46" s="103">
        <f>303.9085*1.2</f>
        <v>364.6902</v>
      </c>
      <c r="T46" s="103">
        <f>303.9085*1.2</f>
        <v>364.6902</v>
      </c>
      <c r="U46" s="103">
        <f t="shared" si="19"/>
        <v>364.6902</v>
      </c>
      <c r="V46" s="103">
        <f t="shared" si="20"/>
        <v>364.6902</v>
      </c>
      <c r="W46" s="103">
        <f t="shared" si="21"/>
        <v>351.6930744</v>
      </c>
      <c r="X46" s="103">
        <f t="shared" si="22"/>
        <v>351.6930744</v>
      </c>
      <c r="Y46" s="103">
        <f t="shared" si="23"/>
        <v>0</v>
      </c>
      <c r="Z46" s="103">
        <v>0</v>
      </c>
      <c r="AA46" s="103">
        <v>0</v>
      </c>
      <c r="AB46" s="103">
        <v>0</v>
      </c>
      <c r="AC46" s="103">
        <v>0</v>
      </c>
      <c r="AD46" s="103">
        <f t="shared" si="24"/>
        <v>0</v>
      </c>
      <c r="AE46" s="103">
        <v>0</v>
      </c>
      <c r="AF46" s="103">
        <v>0</v>
      </c>
      <c r="AG46" s="103">
        <v>0</v>
      </c>
      <c r="AH46" s="103">
        <v>0</v>
      </c>
      <c r="AI46" s="103">
        <f t="shared" si="25"/>
        <v>351.6930744</v>
      </c>
      <c r="AJ46" s="103">
        <v>0</v>
      </c>
      <c r="AK46" s="103">
        <v>0</v>
      </c>
      <c r="AL46" s="103">
        <v>52.341344638288902</v>
      </c>
      <c r="AM46" s="103">
        <v>299.35172976171111</v>
      </c>
      <c r="AN46" s="103">
        <f t="shared" si="26"/>
        <v>0.59999999999999998</v>
      </c>
      <c r="AO46" s="103">
        <v>0</v>
      </c>
      <c r="AP46" s="103">
        <v>0</v>
      </c>
      <c r="AQ46" s="103">
        <v>0</v>
      </c>
      <c r="AR46" s="103">
        <f>0.5*1.2</f>
        <v>0.59999999999999998</v>
      </c>
      <c r="AS46" s="103">
        <f t="shared" si="27"/>
        <v>351.6930744</v>
      </c>
      <c r="AT46" s="103">
        <f t="shared" si="28"/>
        <v>0</v>
      </c>
      <c r="AU46" s="103">
        <f t="shared" si="28"/>
        <v>0</v>
      </c>
      <c r="AV46" s="103">
        <f t="shared" si="28"/>
        <v>52.341344638288902</v>
      </c>
      <c r="AW46" s="103">
        <f t="shared" si="28"/>
        <v>299.35172976171111</v>
      </c>
      <c r="AX46" s="103">
        <f t="shared" si="28"/>
        <v>0.59999999999999998</v>
      </c>
      <c r="AY46" s="103">
        <f t="shared" si="28"/>
        <v>0</v>
      </c>
      <c r="AZ46" s="103">
        <f t="shared" si="28"/>
        <v>0</v>
      </c>
      <c r="BA46" s="103">
        <f t="shared" si="28"/>
        <v>0</v>
      </c>
      <c r="BB46" s="103">
        <f t="shared" si="28"/>
        <v>0.59999999999999998</v>
      </c>
      <c r="BC46" s="102" t="s">
        <v>258</v>
      </c>
      <c r="BD46" s="87"/>
    </row>
    <row r="47" s="13" customFormat="1" ht="30">
      <c r="A47" s="100" t="s">
        <v>162</v>
      </c>
      <c r="B47" s="101" t="s">
        <v>315</v>
      </c>
      <c r="C47" s="102" t="s">
        <v>316</v>
      </c>
      <c r="D47" s="109" t="s">
        <v>276</v>
      </c>
      <c r="E47" s="109" t="s">
        <v>258</v>
      </c>
      <c r="F47" s="109">
        <v>2020</v>
      </c>
      <c r="G47" s="67" t="s">
        <v>258</v>
      </c>
      <c r="H47" s="67">
        <v>2025</v>
      </c>
      <c r="I47" s="102" t="s">
        <v>258</v>
      </c>
      <c r="J47" s="103" t="s">
        <v>258</v>
      </c>
      <c r="K47" s="103" t="s">
        <v>258</v>
      </c>
      <c r="L47" s="103" t="s">
        <v>258</v>
      </c>
      <c r="M47" s="103">
        <f>992.24262999999996*1.2</f>
        <v>1190.6911559999999</v>
      </c>
      <c r="N47" s="104" t="s">
        <v>317</v>
      </c>
      <c r="O47" s="103" t="s">
        <v>258</v>
      </c>
      <c r="P47" s="103">
        <f>4.9870000000000001*1.2</f>
        <v>5.9843999999999999</v>
      </c>
      <c r="Q47" s="103" t="s">
        <v>258</v>
      </c>
      <c r="R47" s="103" t="s">
        <v>258</v>
      </c>
      <c r="S47" s="103">
        <f>992.24262999999996*1.2</f>
        <v>1190.6911559999999</v>
      </c>
      <c r="T47" s="103">
        <f>992.24262999999996*1.2</f>
        <v>1190.6911559999999</v>
      </c>
      <c r="U47" s="103">
        <f t="shared" si="19"/>
        <v>0</v>
      </c>
      <c r="V47" s="103">
        <f t="shared" si="20"/>
        <v>1190.6911559999999</v>
      </c>
      <c r="W47" s="103" t="s">
        <v>258</v>
      </c>
      <c r="X47" s="103">
        <f t="shared" si="22"/>
        <v>1184.7067559999998</v>
      </c>
      <c r="Y47" s="103">
        <f t="shared" si="23"/>
        <v>0</v>
      </c>
      <c r="Z47" s="103">
        <v>0</v>
      </c>
      <c r="AA47" s="103">
        <v>0</v>
      </c>
      <c r="AB47" s="103">
        <v>0</v>
      </c>
      <c r="AC47" s="103">
        <v>0</v>
      </c>
      <c r="AD47" s="103">
        <f t="shared" si="24"/>
        <v>0</v>
      </c>
      <c r="AE47" s="103">
        <v>0</v>
      </c>
      <c r="AF47" s="103">
        <v>0</v>
      </c>
      <c r="AG47" s="103">
        <v>0</v>
      </c>
      <c r="AH47" s="103">
        <v>0</v>
      </c>
      <c r="AI47" s="103">
        <f t="shared" si="25"/>
        <v>0</v>
      </c>
      <c r="AJ47" s="103">
        <v>0</v>
      </c>
      <c r="AK47" s="103">
        <v>0</v>
      </c>
      <c r="AL47" s="103">
        <v>0</v>
      </c>
      <c r="AM47" s="103">
        <v>0</v>
      </c>
      <c r="AN47" s="103">
        <f t="shared" si="26"/>
        <v>204</v>
      </c>
      <c r="AO47" s="103">
        <v>0</v>
      </c>
      <c r="AP47" s="103">
        <v>0</v>
      </c>
      <c r="AQ47" s="103">
        <v>20.667000000000002</v>
      </c>
      <c r="AR47" s="103">
        <v>183.333</v>
      </c>
      <c r="AS47" s="103">
        <f t="shared" si="27"/>
        <v>0</v>
      </c>
      <c r="AT47" s="103">
        <f t="shared" si="28"/>
        <v>0</v>
      </c>
      <c r="AU47" s="103">
        <f t="shared" si="28"/>
        <v>0</v>
      </c>
      <c r="AV47" s="103">
        <f t="shared" si="28"/>
        <v>0</v>
      </c>
      <c r="AW47" s="103">
        <f t="shared" si="28"/>
        <v>0</v>
      </c>
      <c r="AX47" s="103">
        <f t="shared" si="28"/>
        <v>204</v>
      </c>
      <c r="AY47" s="103">
        <f t="shared" si="28"/>
        <v>0</v>
      </c>
      <c r="AZ47" s="103">
        <f t="shared" si="28"/>
        <v>0</v>
      </c>
      <c r="BA47" s="103">
        <f t="shared" si="28"/>
        <v>20.667000000000002</v>
      </c>
      <c r="BB47" s="103">
        <f t="shared" si="28"/>
        <v>183.333</v>
      </c>
      <c r="BC47" s="102" t="s">
        <v>258</v>
      </c>
      <c r="BD47" s="87"/>
    </row>
    <row r="48" s="13" customFormat="1" ht="60">
      <c r="A48" s="100" t="s">
        <v>165</v>
      </c>
      <c r="B48" s="101" t="s">
        <v>318</v>
      </c>
      <c r="C48" s="102" t="s">
        <v>319</v>
      </c>
      <c r="D48" s="109" t="s">
        <v>276</v>
      </c>
      <c r="E48" s="109">
        <v>2019</v>
      </c>
      <c r="F48" s="109">
        <v>2019</v>
      </c>
      <c r="G48" s="67">
        <v>2023</v>
      </c>
      <c r="H48" s="67">
        <v>2025</v>
      </c>
      <c r="I48" s="102" t="s">
        <v>258</v>
      </c>
      <c r="J48" s="103">
        <f>52.759659999999997*1.2</f>
        <v>63.31159199999999</v>
      </c>
      <c r="K48" s="103" t="s">
        <v>320</v>
      </c>
      <c r="L48" s="103" t="s">
        <v>258</v>
      </c>
      <c r="M48" s="103">
        <f>52.759659999999997*1.2</f>
        <v>63.31159199999999</v>
      </c>
      <c r="N48" s="103" t="s">
        <v>320</v>
      </c>
      <c r="O48" s="103" t="s">
        <v>258</v>
      </c>
      <c r="P48" s="103">
        <f>(2+3.7129859999999999)*1.2</f>
        <v>6.8555831999999999</v>
      </c>
      <c r="Q48" s="103">
        <v>63.31159199999999</v>
      </c>
      <c r="R48" s="103">
        <v>63.31159199999999</v>
      </c>
      <c r="S48" s="103">
        <f>52.759659999999997*1.2</f>
        <v>63.31159199999999</v>
      </c>
      <c r="T48" s="103">
        <f>52.759659999999997*1.2</f>
        <v>63.31159199999999</v>
      </c>
      <c r="U48" s="103">
        <f t="shared" si="19"/>
        <v>63.31159199999999</v>
      </c>
      <c r="V48" s="103">
        <f t="shared" si="20"/>
        <v>63.31159199999999</v>
      </c>
      <c r="W48" s="103">
        <f t="shared" si="21"/>
        <v>56.456008799999992</v>
      </c>
      <c r="X48" s="103">
        <f t="shared" si="22"/>
        <v>56.456008799999992</v>
      </c>
      <c r="Y48" s="103">
        <f t="shared" si="23"/>
        <v>56.456008799999999</v>
      </c>
      <c r="Z48" s="103">
        <v>0</v>
      </c>
      <c r="AA48" s="103">
        <v>0</v>
      </c>
      <c r="AB48" s="103">
        <v>0</v>
      </c>
      <c r="AC48" s="103">
        <v>56.456008799999999</v>
      </c>
      <c r="AD48" s="103">
        <f t="shared" si="24"/>
        <v>0</v>
      </c>
      <c r="AE48" s="103">
        <v>0</v>
      </c>
      <c r="AF48" s="103">
        <v>0</v>
      </c>
      <c r="AG48" s="103">
        <v>0</v>
      </c>
      <c r="AH48" s="103">
        <v>0</v>
      </c>
      <c r="AI48" s="103">
        <f t="shared" si="25"/>
        <v>0</v>
      </c>
      <c r="AJ48" s="103">
        <v>0</v>
      </c>
      <c r="AK48" s="103">
        <v>0</v>
      </c>
      <c r="AL48" s="103">
        <v>0</v>
      </c>
      <c r="AM48" s="103">
        <v>0</v>
      </c>
      <c r="AN48" s="103">
        <f t="shared" si="26"/>
        <v>0.56519999999999992</v>
      </c>
      <c r="AO48" s="103">
        <v>0</v>
      </c>
      <c r="AP48" s="103">
        <v>0</v>
      </c>
      <c r="AQ48" s="103">
        <v>0</v>
      </c>
      <c r="AR48" s="103">
        <f>0.47099999999999997*1.2</f>
        <v>0.56519999999999992</v>
      </c>
      <c r="AS48" s="103">
        <f t="shared" si="27"/>
        <v>56.456008799999999</v>
      </c>
      <c r="AT48" s="103">
        <f t="shared" si="28"/>
        <v>0</v>
      </c>
      <c r="AU48" s="103">
        <f t="shared" si="28"/>
        <v>0</v>
      </c>
      <c r="AV48" s="103">
        <f t="shared" si="28"/>
        <v>0</v>
      </c>
      <c r="AW48" s="103">
        <f t="shared" si="28"/>
        <v>56.456008799999999</v>
      </c>
      <c r="AX48" s="103">
        <f t="shared" si="28"/>
        <v>0.56519999999999992</v>
      </c>
      <c r="AY48" s="103">
        <f t="shared" si="28"/>
        <v>0</v>
      </c>
      <c r="AZ48" s="103">
        <f t="shared" si="28"/>
        <v>0</v>
      </c>
      <c r="BA48" s="103">
        <f t="shared" si="28"/>
        <v>0</v>
      </c>
      <c r="BB48" s="103">
        <f t="shared" si="28"/>
        <v>0.56519999999999992</v>
      </c>
      <c r="BC48" s="102" t="s">
        <v>258</v>
      </c>
      <c r="BD48" s="87"/>
    </row>
    <row r="49" s="13" customFormat="1" ht="45">
      <c r="A49" s="92" t="s">
        <v>79</v>
      </c>
      <c r="B49" s="93" t="s">
        <v>80</v>
      </c>
      <c r="C49" s="94" t="s">
        <v>257</v>
      </c>
      <c r="D49" s="94" t="s">
        <v>258</v>
      </c>
      <c r="E49" s="94" t="s">
        <v>258</v>
      </c>
      <c r="F49" s="94" t="s">
        <v>258</v>
      </c>
      <c r="G49" s="94" t="s">
        <v>258</v>
      </c>
      <c r="H49" s="94" t="s">
        <v>258</v>
      </c>
      <c r="I49" s="94" t="s">
        <v>258</v>
      </c>
      <c r="J49" s="95">
        <f t="shared" ref="J49:X49" si="29">J51</f>
        <v>17.056247999999997</v>
      </c>
      <c r="K49" s="95">
        <f t="shared" si="29"/>
        <v>0</v>
      </c>
      <c r="L49" s="95">
        <f t="shared" si="29"/>
        <v>0</v>
      </c>
      <c r="M49" s="95">
        <f t="shared" si="29"/>
        <v>37.634638799999998</v>
      </c>
      <c r="N49" s="95">
        <f t="shared" si="29"/>
        <v>0</v>
      </c>
      <c r="O49" s="95">
        <f t="shared" si="29"/>
        <v>0</v>
      </c>
      <c r="P49" s="95">
        <f t="shared" si="29"/>
        <v>17.491395599999997</v>
      </c>
      <c r="Q49" s="95">
        <f t="shared" si="29"/>
        <v>17.056247999999997</v>
      </c>
      <c r="R49" s="95">
        <f t="shared" si="29"/>
        <v>17.056247999999997</v>
      </c>
      <c r="S49" s="95">
        <f t="shared" si="29"/>
        <v>34.225407599999997</v>
      </c>
      <c r="T49" s="95">
        <f t="shared" si="29"/>
        <v>34.225407599999997</v>
      </c>
      <c r="U49" s="95">
        <f t="shared" si="29"/>
        <v>17.056247999999997</v>
      </c>
      <c r="V49" s="95">
        <f t="shared" si="29"/>
        <v>37.634638799999998</v>
      </c>
      <c r="W49" s="95">
        <f t="shared" si="29"/>
        <v>0</v>
      </c>
      <c r="X49" s="95">
        <f t="shared" si="29"/>
        <v>20.143243200000001</v>
      </c>
      <c r="Y49" s="95">
        <f t="shared" ref="Y49:AR49" si="30">Y51</f>
        <v>0</v>
      </c>
      <c r="Z49" s="95">
        <f t="shared" si="30"/>
        <v>0</v>
      </c>
      <c r="AA49" s="95">
        <f t="shared" si="30"/>
        <v>0</v>
      </c>
      <c r="AB49" s="95">
        <f t="shared" si="30"/>
        <v>0</v>
      </c>
      <c r="AC49" s="95">
        <f t="shared" si="30"/>
        <v>0</v>
      </c>
      <c r="AD49" s="95">
        <f t="shared" si="30"/>
        <v>16.734012</v>
      </c>
      <c r="AE49" s="95">
        <f t="shared" si="30"/>
        <v>0</v>
      </c>
      <c r="AF49" s="95">
        <f t="shared" si="30"/>
        <v>0</v>
      </c>
      <c r="AG49" s="95">
        <f t="shared" si="30"/>
        <v>0</v>
      </c>
      <c r="AH49" s="95">
        <f t="shared" si="30"/>
        <v>16.734012</v>
      </c>
      <c r="AI49" s="95">
        <f t="shared" si="30"/>
        <v>0</v>
      </c>
      <c r="AJ49" s="95">
        <f t="shared" si="30"/>
        <v>0</v>
      </c>
      <c r="AK49" s="95">
        <f t="shared" si="30"/>
        <v>0</v>
      </c>
      <c r="AL49" s="95">
        <f t="shared" si="30"/>
        <v>0</v>
      </c>
      <c r="AM49" s="95">
        <f t="shared" si="30"/>
        <v>0</v>
      </c>
      <c r="AN49" s="95">
        <f t="shared" si="30"/>
        <v>0</v>
      </c>
      <c r="AO49" s="95">
        <f t="shared" si="30"/>
        <v>0</v>
      </c>
      <c r="AP49" s="95">
        <f t="shared" si="30"/>
        <v>0</v>
      </c>
      <c r="AQ49" s="95">
        <f t="shared" si="30"/>
        <v>0</v>
      </c>
      <c r="AR49" s="95">
        <f t="shared" si="30"/>
        <v>0</v>
      </c>
      <c r="AS49" s="95">
        <f t="shared" ref="AS49:BB49" si="31">AS51</f>
        <v>0</v>
      </c>
      <c r="AT49" s="95">
        <f t="shared" si="31"/>
        <v>0</v>
      </c>
      <c r="AU49" s="95">
        <f t="shared" si="31"/>
        <v>0</v>
      </c>
      <c r="AV49" s="95">
        <f t="shared" si="31"/>
        <v>0</v>
      </c>
      <c r="AW49" s="95">
        <f t="shared" si="31"/>
        <v>0</v>
      </c>
      <c r="AX49" s="95">
        <f t="shared" si="31"/>
        <v>16.734012</v>
      </c>
      <c r="AY49" s="95">
        <f t="shared" si="31"/>
        <v>0</v>
      </c>
      <c r="AZ49" s="95">
        <f t="shared" si="31"/>
        <v>0</v>
      </c>
      <c r="BA49" s="95">
        <f t="shared" si="31"/>
        <v>0</v>
      </c>
      <c r="BB49" s="95">
        <f t="shared" si="31"/>
        <v>16.734012</v>
      </c>
      <c r="BC49" s="94" t="s">
        <v>258</v>
      </c>
      <c r="BD49" s="87"/>
    </row>
    <row r="50" s="13" customFormat="1" ht="30">
      <c r="A50" s="96" t="s">
        <v>81</v>
      </c>
      <c r="B50" s="97" t="s">
        <v>82</v>
      </c>
      <c r="C50" s="98" t="s">
        <v>257</v>
      </c>
      <c r="D50" s="98" t="s">
        <v>258</v>
      </c>
      <c r="E50" s="98" t="s">
        <v>258</v>
      </c>
      <c r="F50" s="98" t="s">
        <v>258</v>
      </c>
      <c r="G50" s="98" t="s">
        <v>258</v>
      </c>
      <c r="H50" s="98" t="s">
        <v>258</v>
      </c>
      <c r="I50" s="98" t="s">
        <v>258</v>
      </c>
      <c r="J50" s="99">
        <v>0</v>
      </c>
      <c r="K50" s="99">
        <v>0</v>
      </c>
      <c r="L50" s="99">
        <v>0</v>
      </c>
      <c r="M50" s="99">
        <v>0</v>
      </c>
      <c r="N50" s="99">
        <v>0</v>
      </c>
      <c r="O50" s="99">
        <v>0</v>
      </c>
      <c r="P50" s="99">
        <v>0</v>
      </c>
      <c r="Q50" s="99">
        <v>0</v>
      </c>
      <c r="R50" s="99">
        <v>0</v>
      </c>
      <c r="S50" s="99">
        <v>0</v>
      </c>
      <c r="T50" s="99">
        <v>0</v>
      </c>
      <c r="U50" s="99">
        <v>0</v>
      </c>
      <c r="V50" s="99">
        <v>0</v>
      </c>
      <c r="W50" s="99">
        <v>0</v>
      </c>
      <c r="X50" s="99">
        <v>0</v>
      </c>
      <c r="Y50" s="99">
        <v>21</v>
      </c>
      <c r="Z50" s="99">
        <v>22</v>
      </c>
      <c r="AA50" s="99">
        <v>23</v>
      </c>
      <c r="AB50" s="99">
        <v>24</v>
      </c>
      <c r="AC50" s="99">
        <v>25</v>
      </c>
      <c r="AD50" s="99">
        <v>26</v>
      </c>
      <c r="AE50" s="99">
        <v>27</v>
      </c>
      <c r="AF50" s="99">
        <v>28</v>
      </c>
      <c r="AG50" s="99">
        <v>29</v>
      </c>
      <c r="AH50" s="99">
        <v>30</v>
      </c>
      <c r="AI50" s="99">
        <v>31</v>
      </c>
      <c r="AJ50" s="99">
        <v>32</v>
      </c>
      <c r="AK50" s="99">
        <v>33</v>
      </c>
      <c r="AL50" s="99">
        <v>34</v>
      </c>
      <c r="AM50" s="99">
        <v>35</v>
      </c>
      <c r="AN50" s="99">
        <v>36</v>
      </c>
      <c r="AO50" s="99">
        <v>37</v>
      </c>
      <c r="AP50" s="99">
        <v>38</v>
      </c>
      <c r="AQ50" s="99">
        <v>39</v>
      </c>
      <c r="AR50" s="99">
        <v>40</v>
      </c>
      <c r="AS50" s="99">
        <v>0</v>
      </c>
      <c r="AT50" s="99">
        <v>0</v>
      </c>
      <c r="AU50" s="99">
        <v>0</v>
      </c>
      <c r="AV50" s="99">
        <v>0</v>
      </c>
      <c r="AW50" s="99">
        <v>0</v>
      </c>
      <c r="AX50" s="99">
        <v>0</v>
      </c>
      <c r="AY50" s="99">
        <v>0</v>
      </c>
      <c r="AZ50" s="99">
        <v>0</v>
      </c>
      <c r="BA50" s="99">
        <v>0</v>
      </c>
      <c r="BB50" s="99">
        <v>0</v>
      </c>
      <c r="BC50" s="98" t="s">
        <v>258</v>
      </c>
      <c r="BD50" s="87"/>
    </row>
    <row r="51" s="13" customFormat="1" ht="30">
      <c r="A51" s="96" t="s">
        <v>321</v>
      </c>
      <c r="B51" s="97" t="s">
        <v>322</v>
      </c>
      <c r="C51" s="98" t="s">
        <v>257</v>
      </c>
      <c r="D51" s="98" t="s">
        <v>258</v>
      </c>
      <c r="E51" s="98" t="s">
        <v>258</v>
      </c>
      <c r="F51" s="98" t="s">
        <v>258</v>
      </c>
      <c r="G51" s="98" t="s">
        <v>258</v>
      </c>
      <c r="H51" s="98" t="s">
        <v>258</v>
      </c>
      <c r="I51" s="98" t="s">
        <v>258</v>
      </c>
      <c r="J51" s="99">
        <f t="shared" ref="J51:AE51" si="32">SUM(J52:J53)</f>
        <v>17.056247999999997</v>
      </c>
      <c r="K51" s="99">
        <f t="shared" si="32"/>
        <v>0</v>
      </c>
      <c r="L51" s="99">
        <f t="shared" si="32"/>
        <v>0</v>
      </c>
      <c r="M51" s="99">
        <f t="shared" si="32"/>
        <v>37.634638799999998</v>
      </c>
      <c r="N51" s="99">
        <f t="shared" si="32"/>
        <v>0</v>
      </c>
      <c r="O51" s="99">
        <f t="shared" si="32"/>
        <v>0</v>
      </c>
      <c r="P51" s="99">
        <f t="shared" si="32"/>
        <v>17.491395599999997</v>
      </c>
      <c r="Q51" s="99">
        <f t="shared" si="32"/>
        <v>17.056247999999997</v>
      </c>
      <c r="R51" s="99">
        <f t="shared" si="32"/>
        <v>17.056247999999997</v>
      </c>
      <c r="S51" s="99">
        <f t="shared" si="32"/>
        <v>34.225407599999997</v>
      </c>
      <c r="T51" s="99">
        <f t="shared" si="32"/>
        <v>34.225407599999997</v>
      </c>
      <c r="U51" s="99">
        <f t="shared" si="32"/>
        <v>17.056247999999997</v>
      </c>
      <c r="V51" s="99">
        <f t="shared" si="32"/>
        <v>37.634638799999998</v>
      </c>
      <c r="W51" s="99">
        <f t="shared" si="32"/>
        <v>0</v>
      </c>
      <c r="X51" s="99">
        <f t="shared" si="32"/>
        <v>20.143243200000001</v>
      </c>
      <c r="Y51" s="99">
        <f t="shared" si="32"/>
        <v>0</v>
      </c>
      <c r="Z51" s="99">
        <f t="shared" si="32"/>
        <v>0</v>
      </c>
      <c r="AA51" s="99">
        <f t="shared" si="32"/>
        <v>0</v>
      </c>
      <c r="AB51" s="99">
        <f t="shared" si="32"/>
        <v>0</v>
      </c>
      <c r="AC51" s="99">
        <f t="shared" si="32"/>
        <v>0</v>
      </c>
      <c r="AD51" s="99">
        <f t="shared" si="32"/>
        <v>16.734012</v>
      </c>
      <c r="AE51" s="99">
        <f t="shared" si="32"/>
        <v>0</v>
      </c>
      <c r="AF51" s="99">
        <f t="shared" ref="AF51:BB51" si="33">SUM(AF52:AF53)</f>
        <v>0</v>
      </c>
      <c r="AG51" s="99">
        <f t="shared" si="33"/>
        <v>0</v>
      </c>
      <c r="AH51" s="99">
        <f t="shared" si="33"/>
        <v>16.734012</v>
      </c>
      <c r="AI51" s="99">
        <f t="shared" si="33"/>
        <v>0</v>
      </c>
      <c r="AJ51" s="99">
        <f t="shared" si="33"/>
        <v>0</v>
      </c>
      <c r="AK51" s="99">
        <f t="shared" si="33"/>
        <v>0</v>
      </c>
      <c r="AL51" s="99">
        <f t="shared" si="33"/>
        <v>0</v>
      </c>
      <c r="AM51" s="99">
        <f t="shared" si="33"/>
        <v>0</v>
      </c>
      <c r="AN51" s="99">
        <f t="shared" si="33"/>
        <v>0</v>
      </c>
      <c r="AO51" s="99">
        <f t="shared" si="33"/>
        <v>0</v>
      </c>
      <c r="AP51" s="99">
        <f t="shared" si="33"/>
        <v>0</v>
      </c>
      <c r="AQ51" s="99">
        <f t="shared" si="33"/>
        <v>0</v>
      </c>
      <c r="AR51" s="99">
        <f t="shared" si="33"/>
        <v>0</v>
      </c>
      <c r="AS51" s="99">
        <f t="shared" si="33"/>
        <v>0</v>
      </c>
      <c r="AT51" s="99">
        <f t="shared" si="33"/>
        <v>0</v>
      </c>
      <c r="AU51" s="99">
        <f t="shared" si="33"/>
        <v>0</v>
      </c>
      <c r="AV51" s="99">
        <f t="shared" si="33"/>
        <v>0</v>
      </c>
      <c r="AW51" s="99">
        <f t="shared" si="33"/>
        <v>0</v>
      </c>
      <c r="AX51" s="99">
        <f t="shared" si="33"/>
        <v>16.734012</v>
      </c>
      <c r="AY51" s="99">
        <f t="shared" si="33"/>
        <v>0</v>
      </c>
      <c r="AZ51" s="99">
        <f t="shared" si="33"/>
        <v>0</v>
      </c>
      <c r="BA51" s="99">
        <f t="shared" si="33"/>
        <v>0</v>
      </c>
      <c r="BB51" s="99">
        <f t="shared" si="33"/>
        <v>16.734012</v>
      </c>
      <c r="BC51" s="98" t="s">
        <v>258</v>
      </c>
      <c r="BD51" s="87"/>
    </row>
    <row r="52" s="13" customFormat="1" ht="45">
      <c r="A52" s="36" t="s">
        <v>323</v>
      </c>
      <c r="B52" s="110" t="s">
        <v>324</v>
      </c>
      <c r="C52" s="109" t="s">
        <v>325</v>
      </c>
      <c r="D52" s="109" t="s">
        <v>276</v>
      </c>
      <c r="E52" s="109">
        <v>2019</v>
      </c>
      <c r="F52" s="109">
        <v>2019</v>
      </c>
      <c r="G52" s="67">
        <v>2022</v>
      </c>
      <c r="H52" s="67">
        <v>2023</v>
      </c>
      <c r="I52" s="109" t="s">
        <v>258</v>
      </c>
      <c r="J52" s="111">
        <f>8.0533699999999993*1.2</f>
        <v>9.6640439999999987</v>
      </c>
      <c r="K52" s="103" t="s">
        <v>320</v>
      </c>
      <c r="L52" s="111" t="s">
        <v>258</v>
      </c>
      <c r="M52" s="111">
        <f>17.021025999999999*1.2</f>
        <v>20.425231199999999</v>
      </c>
      <c r="N52" s="104" t="s">
        <v>326</v>
      </c>
      <c r="O52" s="111" t="s">
        <v>258</v>
      </c>
      <c r="P52" s="112">
        <f>(1.2936449999999999+5.2395310000000004)*1.2</f>
        <v>7.8398111999999998</v>
      </c>
      <c r="Q52" s="111">
        <f>8.0533699999999993*1.2</f>
        <v>9.6640439999999987</v>
      </c>
      <c r="R52" s="111">
        <f>8.0533699999999993*1.2</f>
        <v>9.6640439999999987</v>
      </c>
      <c r="S52" s="111">
        <f>15.727380999999999*1.2</f>
        <v>18.872857199999999</v>
      </c>
      <c r="T52" s="111">
        <f>15.727380999999999*1.2</f>
        <v>18.872857199999999</v>
      </c>
      <c r="U52" s="112">
        <f t="shared" ref="U52:U53" si="34">J52</f>
        <v>9.6640439999999987</v>
      </c>
      <c r="V52" s="112">
        <f t="shared" ref="V52:V53" si="35">M52</f>
        <v>20.425231199999999</v>
      </c>
      <c r="W52" s="112">
        <v>0</v>
      </c>
      <c r="X52" s="112">
        <f t="shared" ref="X52:X53" si="36">M52-P52</f>
        <v>12.585419999999999</v>
      </c>
      <c r="Y52" s="112">
        <f t="shared" ref="Y52:Y53" si="37">SUM(Z52:AC52)</f>
        <v>0</v>
      </c>
      <c r="Z52" s="112">
        <v>0</v>
      </c>
      <c r="AA52" s="112">
        <v>0</v>
      </c>
      <c r="AB52" s="112">
        <v>0</v>
      </c>
      <c r="AC52" s="112">
        <v>0</v>
      </c>
      <c r="AD52" s="112">
        <f t="shared" ref="AD52:AD53" si="38">SUM(AE52:AH52)</f>
        <v>11.033045999999999</v>
      </c>
      <c r="AE52" s="112">
        <v>0</v>
      </c>
      <c r="AF52" s="112">
        <v>0</v>
      </c>
      <c r="AG52" s="112">
        <v>0</v>
      </c>
      <c r="AH52" s="112">
        <v>11.033045999999999</v>
      </c>
      <c r="AI52" s="112">
        <f t="shared" ref="AI52:AI53" si="39">SUM(AJ52:AM52)</f>
        <v>0</v>
      </c>
      <c r="AJ52" s="112">
        <v>0</v>
      </c>
      <c r="AK52" s="112">
        <v>0</v>
      </c>
      <c r="AL52" s="112">
        <v>0</v>
      </c>
      <c r="AM52" s="112">
        <v>0</v>
      </c>
      <c r="AN52" s="112">
        <f t="shared" ref="AN52:AN53" si="40">SUM(AO52:AR52)</f>
        <v>0</v>
      </c>
      <c r="AO52" s="112">
        <v>0</v>
      </c>
      <c r="AP52" s="112">
        <v>0</v>
      </c>
      <c r="AQ52" s="112">
        <v>0</v>
      </c>
      <c r="AR52" s="112">
        <v>0</v>
      </c>
      <c r="AS52" s="112">
        <f t="shared" ref="AS52:AS53" si="41">Y52+AI52</f>
        <v>0</v>
      </c>
      <c r="AT52" s="112">
        <f t="shared" ref="AT52:BB53" si="42">Z52+AJ52</f>
        <v>0</v>
      </c>
      <c r="AU52" s="112">
        <f t="shared" si="42"/>
        <v>0</v>
      </c>
      <c r="AV52" s="112">
        <f t="shared" si="42"/>
        <v>0</v>
      </c>
      <c r="AW52" s="112">
        <f t="shared" si="42"/>
        <v>0</v>
      </c>
      <c r="AX52" s="112">
        <f t="shared" si="42"/>
        <v>11.033045999999999</v>
      </c>
      <c r="AY52" s="112">
        <f t="shared" si="42"/>
        <v>0</v>
      </c>
      <c r="AZ52" s="112">
        <f t="shared" si="42"/>
        <v>0</v>
      </c>
      <c r="BA52" s="112">
        <f t="shared" si="42"/>
        <v>0</v>
      </c>
      <c r="BB52" s="112">
        <f t="shared" si="42"/>
        <v>11.033045999999999</v>
      </c>
      <c r="BC52" s="109" t="s">
        <v>258</v>
      </c>
      <c r="BD52" s="87"/>
    </row>
    <row r="53" s="13" customFormat="1" ht="45">
      <c r="A53" s="36" t="s">
        <v>327</v>
      </c>
      <c r="B53" s="110" t="s">
        <v>328</v>
      </c>
      <c r="C53" s="109" t="s">
        <v>329</v>
      </c>
      <c r="D53" s="109" t="s">
        <v>276</v>
      </c>
      <c r="E53" s="109">
        <v>2019</v>
      </c>
      <c r="F53" s="109">
        <v>2019</v>
      </c>
      <c r="G53" s="67">
        <v>2022</v>
      </c>
      <c r="H53" s="67">
        <v>2023</v>
      </c>
      <c r="I53" s="109" t="s">
        <v>258</v>
      </c>
      <c r="J53" s="111">
        <f>6.1601699999999999*1.2</f>
        <v>7.3922039999999996</v>
      </c>
      <c r="K53" s="103" t="s">
        <v>320</v>
      </c>
      <c r="L53" s="111" t="s">
        <v>258</v>
      </c>
      <c r="M53" s="111">
        <f>14.341173*1.2</f>
        <v>17.209407599999999</v>
      </c>
      <c r="N53" s="104" t="s">
        <v>326</v>
      </c>
      <c r="O53" s="111" t="s">
        <v>258</v>
      </c>
      <c r="P53" s="112">
        <f>(1.5473809999999999+6.4956060000000004)*1.2</f>
        <v>9.6515843999999991</v>
      </c>
      <c r="Q53" s="111">
        <f>6.1601699999999999*1.2</f>
        <v>7.3922039999999996</v>
      </c>
      <c r="R53" s="111">
        <f>6.1601699999999999*1.2</f>
        <v>7.3922039999999996</v>
      </c>
      <c r="S53" s="111">
        <f>12.793792*1.2</f>
        <v>15.352550399999998</v>
      </c>
      <c r="T53" s="111">
        <f>12.793792*1.2</f>
        <v>15.352550399999998</v>
      </c>
      <c r="U53" s="112">
        <f t="shared" si="34"/>
        <v>7.3922039999999996</v>
      </c>
      <c r="V53" s="112">
        <f t="shared" si="35"/>
        <v>17.209407599999999</v>
      </c>
      <c r="W53" s="112">
        <v>0</v>
      </c>
      <c r="X53" s="112">
        <f t="shared" si="36"/>
        <v>7.5578231999999996</v>
      </c>
      <c r="Y53" s="112">
        <f t="shared" si="37"/>
        <v>0</v>
      </c>
      <c r="Z53" s="112">
        <v>0</v>
      </c>
      <c r="AA53" s="112">
        <v>0</v>
      </c>
      <c r="AB53" s="112">
        <v>0</v>
      </c>
      <c r="AC53" s="112">
        <v>0</v>
      </c>
      <c r="AD53" s="112">
        <f t="shared" si="38"/>
        <v>5.7009659999999993</v>
      </c>
      <c r="AE53" s="112">
        <v>0</v>
      </c>
      <c r="AF53" s="112">
        <v>0</v>
      </c>
      <c r="AG53" s="112">
        <v>0</v>
      </c>
      <c r="AH53" s="112">
        <v>5.7009659999999993</v>
      </c>
      <c r="AI53" s="112">
        <f t="shared" si="39"/>
        <v>0</v>
      </c>
      <c r="AJ53" s="112">
        <v>0</v>
      </c>
      <c r="AK53" s="112">
        <v>0</v>
      </c>
      <c r="AL53" s="112">
        <v>0</v>
      </c>
      <c r="AM53" s="112">
        <v>0</v>
      </c>
      <c r="AN53" s="112">
        <f t="shared" si="40"/>
        <v>0</v>
      </c>
      <c r="AO53" s="112">
        <v>0</v>
      </c>
      <c r="AP53" s="112">
        <v>0</v>
      </c>
      <c r="AQ53" s="112">
        <v>0</v>
      </c>
      <c r="AR53" s="112">
        <v>0</v>
      </c>
      <c r="AS53" s="112">
        <f t="shared" si="41"/>
        <v>0</v>
      </c>
      <c r="AT53" s="112">
        <f t="shared" si="42"/>
        <v>0</v>
      </c>
      <c r="AU53" s="112">
        <f t="shared" si="42"/>
        <v>0</v>
      </c>
      <c r="AV53" s="112">
        <f t="shared" si="42"/>
        <v>0</v>
      </c>
      <c r="AW53" s="112">
        <f t="shared" si="42"/>
        <v>0</v>
      </c>
      <c r="AX53" s="112">
        <f t="shared" si="42"/>
        <v>5.7009659999999993</v>
      </c>
      <c r="AY53" s="112">
        <f t="shared" si="42"/>
        <v>0</v>
      </c>
      <c r="AZ53" s="112">
        <f t="shared" si="42"/>
        <v>0</v>
      </c>
      <c r="BA53" s="112">
        <f t="shared" si="42"/>
        <v>0</v>
      </c>
      <c r="BB53" s="112">
        <f t="shared" si="42"/>
        <v>5.7009659999999993</v>
      </c>
      <c r="BC53" s="109" t="s">
        <v>258</v>
      </c>
      <c r="BD53" s="87"/>
    </row>
    <row r="54" s="13" customFormat="1" ht="30">
      <c r="A54" s="92" t="s">
        <v>116</v>
      </c>
      <c r="B54" s="93" t="s">
        <v>117</v>
      </c>
      <c r="C54" s="94" t="s">
        <v>257</v>
      </c>
      <c r="D54" s="94" t="s">
        <v>258</v>
      </c>
      <c r="E54" s="94" t="s">
        <v>258</v>
      </c>
      <c r="F54" s="94" t="s">
        <v>258</v>
      </c>
      <c r="G54" s="94" t="s">
        <v>258</v>
      </c>
      <c r="H54" s="94" t="s">
        <v>258</v>
      </c>
      <c r="I54" s="94" t="s">
        <v>258</v>
      </c>
      <c r="J54" s="95">
        <v>0</v>
      </c>
      <c r="K54" s="95">
        <v>0</v>
      </c>
      <c r="L54" s="95">
        <v>0</v>
      </c>
      <c r="M54" s="95">
        <v>0</v>
      </c>
      <c r="N54" s="95">
        <v>0</v>
      </c>
      <c r="O54" s="95">
        <v>0</v>
      </c>
      <c r="P54" s="95">
        <v>0</v>
      </c>
      <c r="Q54" s="95">
        <v>0</v>
      </c>
      <c r="R54" s="95">
        <v>0</v>
      </c>
      <c r="S54" s="95">
        <v>0</v>
      </c>
      <c r="T54" s="95">
        <v>0</v>
      </c>
      <c r="U54" s="95">
        <v>0</v>
      </c>
      <c r="V54" s="95">
        <v>0</v>
      </c>
      <c r="W54" s="95">
        <v>0</v>
      </c>
      <c r="X54" s="95">
        <v>0</v>
      </c>
      <c r="Y54" s="95">
        <v>0</v>
      </c>
      <c r="Z54" s="95">
        <v>0</v>
      </c>
      <c r="AA54" s="95">
        <v>0</v>
      </c>
      <c r="AB54" s="95">
        <v>0</v>
      </c>
      <c r="AC54" s="95">
        <v>0</v>
      </c>
      <c r="AD54" s="95">
        <v>0</v>
      </c>
      <c r="AE54" s="95">
        <v>0</v>
      </c>
      <c r="AF54" s="95">
        <v>0</v>
      </c>
      <c r="AG54" s="95">
        <v>0</v>
      </c>
      <c r="AH54" s="95">
        <v>0</v>
      </c>
      <c r="AI54" s="95">
        <v>0</v>
      </c>
      <c r="AJ54" s="95">
        <v>0</v>
      </c>
      <c r="AK54" s="95">
        <v>0</v>
      </c>
      <c r="AL54" s="95">
        <v>0</v>
      </c>
      <c r="AM54" s="95">
        <v>0</v>
      </c>
      <c r="AN54" s="95">
        <v>0</v>
      </c>
      <c r="AO54" s="95">
        <v>0</v>
      </c>
      <c r="AP54" s="95">
        <v>0</v>
      </c>
      <c r="AQ54" s="95">
        <v>0</v>
      </c>
      <c r="AR54" s="95">
        <v>0</v>
      </c>
      <c r="AS54" s="95">
        <v>0</v>
      </c>
      <c r="AT54" s="95">
        <v>0</v>
      </c>
      <c r="AU54" s="95">
        <v>0</v>
      </c>
      <c r="AV54" s="95">
        <v>0</v>
      </c>
      <c r="AW54" s="95">
        <v>0</v>
      </c>
      <c r="AX54" s="95">
        <v>0</v>
      </c>
      <c r="AY54" s="95">
        <v>0</v>
      </c>
      <c r="AZ54" s="95">
        <v>0</v>
      </c>
      <c r="BA54" s="95">
        <v>0</v>
      </c>
      <c r="BB54" s="95">
        <v>0</v>
      </c>
      <c r="BC54" s="94" t="s">
        <v>258</v>
      </c>
      <c r="BD54" s="87"/>
    </row>
    <row r="55" s="13" customFormat="1" ht="30">
      <c r="A55" s="96" t="s">
        <v>330</v>
      </c>
      <c r="B55" s="97" t="s">
        <v>331</v>
      </c>
      <c r="C55" s="98" t="s">
        <v>257</v>
      </c>
      <c r="D55" s="98" t="s">
        <v>258</v>
      </c>
      <c r="E55" s="98" t="s">
        <v>258</v>
      </c>
      <c r="F55" s="98" t="s">
        <v>258</v>
      </c>
      <c r="G55" s="98" t="s">
        <v>258</v>
      </c>
      <c r="H55" s="98" t="s">
        <v>258</v>
      </c>
      <c r="I55" s="98" t="s">
        <v>258</v>
      </c>
      <c r="J55" s="99">
        <v>0</v>
      </c>
      <c r="K55" s="99">
        <v>0</v>
      </c>
      <c r="L55" s="99">
        <v>0</v>
      </c>
      <c r="M55" s="99">
        <v>0</v>
      </c>
      <c r="N55" s="99">
        <v>0</v>
      </c>
      <c r="O55" s="99">
        <v>0</v>
      </c>
      <c r="P55" s="99">
        <v>0</v>
      </c>
      <c r="Q55" s="99">
        <v>0</v>
      </c>
      <c r="R55" s="99">
        <v>0</v>
      </c>
      <c r="S55" s="99">
        <v>0</v>
      </c>
      <c r="T55" s="99">
        <v>0</v>
      </c>
      <c r="U55" s="99">
        <v>0</v>
      </c>
      <c r="V55" s="99">
        <v>0</v>
      </c>
      <c r="W55" s="99">
        <v>0</v>
      </c>
      <c r="X55" s="99">
        <v>0</v>
      </c>
      <c r="Y55" s="99">
        <v>0</v>
      </c>
      <c r="Z55" s="99">
        <v>0</v>
      </c>
      <c r="AA55" s="99">
        <v>0</v>
      </c>
      <c r="AB55" s="99">
        <v>0</v>
      </c>
      <c r="AC55" s="99">
        <v>0</v>
      </c>
      <c r="AD55" s="99">
        <v>0</v>
      </c>
      <c r="AE55" s="99">
        <v>0</v>
      </c>
      <c r="AF55" s="99">
        <v>0</v>
      </c>
      <c r="AG55" s="99">
        <v>0</v>
      </c>
      <c r="AH55" s="99">
        <v>0</v>
      </c>
      <c r="AI55" s="99">
        <v>0</v>
      </c>
      <c r="AJ55" s="99">
        <v>0</v>
      </c>
      <c r="AK55" s="99">
        <v>0</v>
      </c>
      <c r="AL55" s="99">
        <v>0</v>
      </c>
      <c r="AM55" s="99">
        <v>0</v>
      </c>
      <c r="AN55" s="99">
        <v>0</v>
      </c>
      <c r="AO55" s="99">
        <v>0</v>
      </c>
      <c r="AP55" s="99">
        <v>0</v>
      </c>
      <c r="AQ55" s="99">
        <v>0</v>
      </c>
      <c r="AR55" s="99">
        <v>0</v>
      </c>
      <c r="AS55" s="99">
        <v>0</v>
      </c>
      <c r="AT55" s="99">
        <v>0</v>
      </c>
      <c r="AU55" s="99">
        <v>0</v>
      </c>
      <c r="AV55" s="99">
        <v>0</v>
      </c>
      <c r="AW55" s="99">
        <v>0</v>
      </c>
      <c r="AX55" s="99">
        <v>0</v>
      </c>
      <c r="AY55" s="99">
        <v>0</v>
      </c>
      <c r="AZ55" s="99">
        <v>0</v>
      </c>
      <c r="BA55" s="99">
        <v>0</v>
      </c>
      <c r="BB55" s="99">
        <v>0</v>
      </c>
      <c r="BC55" s="98" t="s">
        <v>258</v>
      </c>
      <c r="BD55" s="87"/>
    </row>
    <row r="56" s="13" customFormat="1" ht="30">
      <c r="A56" s="96" t="s">
        <v>332</v>
      </c>
      <c r="B56" s="97" t="s">
        <v>333</v>
      </c>
      <c r="C56" s="98" t="s">
        <v>257</v>
      </c>
      <c r="D56" s="98" t="s">
        <v>258</v>
      </c>
      <c r="E56" s="98" t="s">
        <v>258</v>
      </c>
      <c r="F56" s="98" t="s">
        <v>258</v>
      </c>
      <c r="G56" s="98" t="s">
        <v>258</v>
      </c>
      <c r="H56" s="98" t="s">
        <v>258</v>
      </c>
      <c r="I56" s="98" t="s">
        <v>258</v>
      </c>
      <c r="J56" s="99">
        <v>0</v>
      </c>
      <c r="K56" s="99">
        <v>0</v>
      </c>
      <c r="L56" s="99">
        <v>0</v>
      </c>
      <c r="M56" s="99">
        <v>0</v>
      </c>
      <c r="N56" s="99">
        <v>0</v>
      </c>
      <c r="O56" s="99">
        <v>0</v>
      </c>
      <c r="P56" s="99">
        <v>0</v>
      </c>
      <c r="Q56" s="99">
        <v>0</v>
      </c>
      <c r="R56" s="99">
        <v>0</v>
      </c>
      <c r="S56" s="99">
        <v>0</v>
      </c>
      <c r="T56" s="99">
        <v>0</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s="99">
        <v>0</v>
      </c>
      <c r="AL56" s="99">
        <v>0</v>
      </c>
      <c r="AM56" s="99">
        <v>0</v>
      </c>
      <c r="AN56" s="99">
        <v>0</v>
      </c>
      <c r="AO56" s="99">
        <v>0</v>
      </c>
      <c r="AP56" s="99">
        <v>0</v>
      </c>
      <c r="AQ56" s="99">
        <v>0</v>
      </c>
      <c r="AR56" s="99">
        <v>0</v>
      </c>
      <c r="AS56" s="99">
        <v>0</v>
      </c>
      <c r="AT56" s="99">
        <v>0</v>
      </c>
      <c r="AU56" s="99">
        <v>0</v>
      </c>
      <c r="AV56" s="99">
        <v>0</v>
      </c>
      <c r="AW56" s="99">
        <v>0</v>
      </c>
      <c r="AX56" s="99">
        <v>0</v>
      </c>
      <c r="AY56" s="99">
        <v>0</v>
      </c>
      <c r="AZ56" s="99">
        <v>0</v>
      </c>
      <c r="BA56" s="99">
        <v>0</v>
      </c>
      <c r="BB56" s="99">
        <v>0</v>
      </c>
      <c r="BC56" s="98" t="s">
        <v>258</v>
      </c>
      <c r="BD56" s="87"/>
    </row>
    <row r="57" s="13" customFormat="1" ht="30">
      <c r="A57" s="96" t="s">
        <v>334</v>
      </c>
      <c r="B57" s="97" t="s">
        <v>335</v>
      </c>
      <c r="C57" s="98" t="s">
        <v>257</v>
      </c>
      <c r="D57" s="98" t="s">
        <v>258</v>
      </c>
      <c r="E57" s="98" t="s">
        <v>258</v>
      </c>
      <c r="F57" s="98" t="s">
        <v>258</v>
      </c>
      <c r="G57" s="98" t="s">
        <v>258</v>
      </c>
      <c r="H57" s="98" t="s">
        <v>258</v>
      </c>
      <c r="I57" s="98" t="s">
        <v>258</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s="99">
        <v>0</v>
      </c>
      <c r="AL57" s="99">
        <v>0</v>
      </c>
      <c r="AM57" s="99">
        <v>0</v>
      </c>
      <c r="AN57" s="99">
        <v>0</v>
      </c>
      <c r="AO57" s="99">
        <v>0</v>
      </c>
      <c r="AP57" s="99">
        <v>0</v>
      </c>
      <c r="AQ57" s="99">
        <v>0</v>
      </c>
      <c r="AR57" s="99">
        <v>0</v>
      </c>
      <c r="AS57" s="99">
        <v>0</v>
      </c>
      <c r="AT57" s="99">
        <v>0</v>
      </c>
      <c r="AU57" s="99">
        <v>0</v>
      </c>
      <c r="AV57" s="99">
        <v>0</v>
      </c>
      <c r="AW57" s="99">
        <v>0</v>
      </c>
      <c r="AX57" s="99">
        <v>0</v>
      </c>
      <c r="AY57" s="99">
        <v>0</v>
      </c>
      <c r="AZ57" s="99">
        <v>0</v>
      </c>
      <c r="BA57" s="99">
        <v>0</v>
      </c>
      <c r="BB57" s="99">
        <v>0</v>
      </c>
      <c r="BC57" s="98" t="s">
        <v>258</v>
      </c>
      <c r="BD57" s="87"/>
    </row>
    <row r="58" s="13" customFormat="1" ht="30">
      <c r="A58" s="96" t="s">
        <v>118</v>
      </c>
      <c r="B58" s="97" t="s">
        <v>119</v>
      </c>
      <c r="C58" s="98" t="s">
        <v>257</v>
      </c>
      <c r="D58" s="98" t="s">
        <v>258</v>
      </c>
      <c r="E58" s="98" t="s">
        <v>258</v>
      </c>
      <c r="F58" s="98" t="s">
        <v>258</v>
      </c>
      <c r="G58" s="98" t="s">
        <v>258</v>
      </c>
      <c r="H58" s="98" t="s">
        <v>258</v>
      </c>
      <c r="I58" s="98" t="s">
        <v>258</v>
      </c>
      <c r="J58" s="99">
        <v>0</v>
      </c>
      <c r="K58" s="99">
        <v>0</v>
      </c>
      <c r="L58" s="99">
        <v>0</v>
      </c>
      <c r="M58" s="99">
        <v>0</v>
      </c>
      <c r="N58" s="99">
        <v>0</v>
      </c>
      <c r="O58" s="99">
        <v>0</v>
      </c>
      <c r="P58" s="99">
        <v>0</v>
      </c>
      <c r="Q58" s="99">
        <v>0</v>
      </c>
      <c r="R58" s="99">
        <v>0</v>
      </c>
      <c r="S58" s="99">
        <v>0</v>
      </c>
      <c r="T58" s="99">
        <v>0</v>
      </c>
      <c r="U58" s="99">
        <v>0</v>
      </c>
      <c r="V58" s="99">
        <v>0</v>
      </c>
      <c r="W58" s="99">
        <v>0</v>
      </c>
      <c r="X58" s="99">
        <v>0</v>
      </c>
      <c r="Y58" s="99">
        <v>0</v>
      </c>
      <c r="Z58" s="99">
        <v>0</v>
      </c>
      <c r="AA58" s="99">
        <v>0</v>
      </c>
      <c r="AB58" s="99">
        <v>0</v>
      </c>
      <c r="AC58" s="99">
        <v>0</v>
      </c>
      <c r="AD58" s="99">
        <v>0</v>
      </c>
      <c r="AE58" s="99">
        <v>0</v>
      </c>
      <c r="AF58" s="99">
        <v>0</v>
      </c>
      <c r="AG58" s="99">
        <v>0</v>
      </c>
      <c r="AH58" s="99">
        <v>0</v>
      </c>
      <c r="AI58" s="99">
        <v>0</v>
      </c>
      <c r="AJ58" s="99">
        <v>0</v>
      </c>
      <c r="AK58" s="99">
        <v>0</v>
      </c>
      <c r="AL58" s="99">
        <v>0</v>
      </c>
      <c r="AM58" s="99">
        <v>0</v>
      </c>
      <c r="AN58" s="99">
        <v>0</v>
      </c>
      <c r="AO58" s="99">
        <v>0</v>
      </c>
      <c r="AP58" s="99">
        <v>0</v>
      </c>
      <c r="AQ58" s="99">
        <v>0</v>
      </c>
      <c r="AR58" s="99">
        <v>0</v>
      </c>
      <c r="AS58" s="99">
        <v>0</v>
      </c>
      <c r="AT58" s="99">
        <v>0</v>
      </c>
      <c r="AU58" s="99">
        <v>0</v>
      </c>
      <c r="AV58" s="99">
        <v>0</v>
      </c>
      <c r="AW58" s="99">
        <v>0</v>
      </c>
      <c r="AX58" s="99">
        <v>0</v>
      </c>
      <c r="AY58" s="99">
        <v>0</v>
      </c>
      <c r="AZ58" s="99">
        <v>0</v>
      </c>
      <c r="BA58" s="99">
        <v>0</v>
      </c>
      <c r="BB58" s="99">
        <v>0</v>
      </c>
      <c r="BC58" s="98" t="s">
        <v>258</v>
      </c>
      <c r="BD58" s="87"/>
    </row>
    <row r="59" s="13" customFormat="1" ht="45">
      <c r="A59" s="96" t="s">
        <v>336</v>
      </c>
      <c r="B59" s="97" t="s">
        <v>337</v>
      </c>
      <c r="C59" s="98" t="s">
        <v>257</v>
      </c>
      <c r="D59" s="98" t="s">
        <v>258</v>
      </c>
      <c r="E59" s="98" t="s">
        <v>258</v>
      </c>
      <c r="F59" s="98" t="s">
        <v>258</v>
      </c>
      <c r="G59" s="98" t="s">
        <v>258</v>
      </c>
      <c r="H59" s="98" t="s">
        <v>258</v>
      </c>
      <c r="I59" s="98" t="s">
        <v>258</v>
      </c>
      <c r="J59" s="99">
        <v>0</v>
      </c>
      <c r="K59" s="99">
        <v>0</v>
      </c>
      <c r="L59" s="99">
        <v>0</v>
      </c>
      <c r="M59" s="99">
        <v>0</v>
      </c>
      <c r="N59" s="99">
        <v>0</v>
      </c>
      <c r="O59" s="99">
        <v>0</v>
      </c>
      <c r="P59" s="99">
        <v>0</v>
      </c>
      <c r="Q59" s="99">
        <v>0</v>
      </c>
      <c r="R59" s="99">
        <v>0</v>
      </c>
      <c r="S59" s="99">
        <v>0</v>
      </c>
      <c r="T59" s="99">
        <v>0</v>
      </c>
      <c r="U59" s="99">
        <v>0</v>
      </c>
      <c r="V59" s="99">
        <v>0</v>
      </c>
      <c r="W59" s="99">
        <v>0</v>
      </c>
      <c r="X59" s="99">
        <v>0</v>
      </c>
      <c r="Y59" s="99">
        <v>0</v>
      </c>
      <c r="Z59" s="99">
        <v>0</v>
      </c>
      <c r="AA59" s="99">
        <v>0</v>
      </c>
      <c r="AB59" s="99">
        <v>0</v>
      </c>
      <c r="AC59" s="99">
        <v>0</v>
      </c>
      <c r="AD59" s="99">
        <v>0</v>
      </c>
      <c r="AE59" s="99">
        <v>0</v>
      </c>
      <c r="AF59" s="99">
        <v>0</v>
      </c>
      <c r="AG59" s="99">
        <v>0</v>
      </c>
      <c r="AH59" s="99">
        <v>0</v>
      </c>
      <c r="AI59" s="99">
        <v>0</v>
      </c>
      <c r="AJ59" s="99">
        <v>0</v>
      </c>
      <c r="AK59" s="99">
        <v>0</v>
      </c>
      <c r="AL59" s="99">
        <v>0</v>
      </c>
      <c r="AM59" s="99">
        <v>0</v>
      </c>
      <c r="AN59" s="99">
        <v>0</v>
      </c>
      <c r="AO59" s="99">
        <v>0</v>
      </c>
      <c r="AP59" s="99">
        <v>0</v>
      </c>
      <c r="AQ59" s="99">
        <v>0</v>
      </c>
      <c r="AR59" s="99">
        <v>0</v>
      </c>
      <c r="AS59" s="99">
        <v>0</v>
      </c>
      <c r="AT59" s="99">
        <v>0</v>
      </c>
      <c r="AU59" s="99">
        <v>0</v>
      </c>
      <c r="AV59" s="99">
        <v>0</v>
      </c>
      <c r="AW59" s="99">
        <v>0</v>
      </c>
      <c r="AX59" s="99">
        <v>0</v>
      </c>
      <c r="AY59" s="99">
        <v>0</v>
      </c>
      <c r="AZ59" s="99">
        <v>0</v>
      </c>
      <c r="BA59" s="99">
        <v>0</v>
      </c>
      <c r="BB59" s="99">
        <v>0</v>
      </c>
      <c r="BC59" s="98" t="s">
        <v>258</v>
      </c>
      <c r="BD59" s="87"/>
    </row>
    <row r="60" s="13" customFormat="1" ht="45">
      <c r="A60" s="96" t="s">
        <v>338</v>
      </c>
      <c r="B60" s="97" t="s">
        <v>339</v>
      </c>
      <c r="C60" s="98" t="s">
        <v>257</v>
      </c>
      <c r="D60" s="98" t="s">
        <v>258</v>
      </c>
      <c r="E60" s="98" t="s">
        <v>258</v>
      </c>
      <c r="F60" s="98" t="s">
        <v>258</v>
      </c>
      <c r="G60" s="98" t="s">
        <v>258</v>
      </c>
      <c r="H60" s="98" t="s">
        <v>258</v>
      </c>
      <c r="I60" s="98" t="s">
        <v>258</v>
      </c>
      <c r="J60" s="99">
        <v>0</v>
      </c>
      <c r="K60" s="99">
        <v>0</v>
      </c>
      <c r="L60" s="99">
        <v>0</v>
      </c>
      <c r="M60" s="99">
        <v>0</v>
      </c>
      <c r="N60" s="99">
        <v>0</v>
      </c>
      <c r="O60" s="99">
        <v>0</v>
      </c>
      <c r="P60" s="99">
        <v>0</v>
      </c>
      <c r="Q60" s="99">
        <v>0</v>
      </c>
      <c r="R60" s="99">
        <v>0</v>
      </c>
      <c r="S60" s="99">
        <v>0</v>
      </c>
      <c r="T60" s="99">
        <v>0</v>
      </c>
      <c r="U60" s="99">
        <v>0</v>
      </c>
      <c r="V60" s="99">
        <v>0</v>
      </c>
      <c r="W60" s="99">
        <v>0</v>
      </c>
      <c r="X60" s="99">
        <v>0</v>
      </c>
      <c r="Y60" s="99">
        <v>0</v>
      </c>
      <c r="Z60" s="99">
        <v>0</v>
      </c>
      <c r="AA60" s="99">
        <v>0</v>
      </c>
      <c r="AB60" s="99">
        <v>0</v>
      </c>
      <c r="AC60" s="99">
        <v>0</v>
      </c>
      <c r="AD60" s="99">
        <v>0</v>
      </c>
      <c r="AE60" s="99">
        <v>0</v>
      </c>
      <c r="AF60" s="99">
        <v>0</v>
      </c>
      <c r="AG60" s="99">
        <v>0</v>
      </c>
      <c r="AH60" s="99">
        <v>0</v>
      </c>
      <c r="AI60" s="99">
        <v>0</v>
      </c>
      <c r="AJ60" s="99">
        <v>0</v>
      </c>
      <c r="AK60" s="99">
        <v>0</v>
      </c>
      <c r="AL60" s="99">
        <v>0</v>
      </c>
      <c r="AM60" s="99">
        <v>0</v>
      </c>
      <c r="AN60" s="99">
        <v>0</v>
      </c>
      <c r="AO60" s="99">
        <v>0</v>
      </c>
      <c r="AP60" s="99">
        <v>0</v>
      </c>
      <c r="AQ60" s="99">
        <v>0</v>
      </c>
      <c r="AR60" s="99">
        <v>0</v>
      </c>
      <c r="AS60" s="99">
        <v>0</v>
      </c>
      <c r="AT60" s="99">
        <v>0</v>
      </c>
      <c r="AU60" s="99">
        <v>0</v>
      </c>
      <c r="AV60" s="99">
        <v>0</v>
      </c>
      <c r="AW60" s="99">
        <v>0</v>
      </c>
      <c r="AX60" s="99">
        <v>0</v>
      </c>
      <c r="AY60" s="99">
        <v>0</v>
      </c>
      <c r="AZ60" s="99">
        <v>0</v>
      </c>
      <c r="BA60" s="99">
        <v>0</v>
      </c>
      <c r="BB60" s="99">
        <v>0</v>
      </c>
      <c r="BC60" s="98" t="s">
        <v>258</v>
      </c>
      <c r="BD60" s="87"/>
    </row>
    <row r="61" s="13" customFormat="1" ht="45">
      <c r="A61" s="96" t="s">
        <v>340</v>
      </c>
      <c r="B61" s="97" t="s">
        <v>341</v>
      </c>
      <c r="C61" s="98" t="s">
        <v>257</v>
      </c>
      <c r="D61" s="98" t="s">
        <v>258</v>
      </c>
      <c r="E61" s="98" t="s">
        <v>258</v>
      </c>
      <c r="F61" s="98" t="s">
        <v>258</v>
      </c>
      <c r="G61" s="98" t="s">
        <v>258</v>
      </c>
      <c r="H61" s="98" t="s">
        <v>258</v>
      </c>
      <c r="I61" s="98" t="s">
        <v>258</v>
      </c>
      <c r="J61" s="99">
        <v>0</v>
      </c>
      <c r="K61" s="99">
        <v>0</v>
      </c>
      <c r="L61" s="99">
        <v>0</v>
      </c>
      <c r="M61" s="99">
        <v>0</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s="99">
        <v>0</v>
      </c>
      <c r="AL61" s="99">
        <v>0</v>
      </c>
      <c r="AM61" s="99">
        <v>0</v>
      </c>
      <c r="AN61" s="99">
        <v>0</v>
      </c>
      <c r="AO61" s="99">
        <v>0</v>
      </c>
      <c r="AP61" s="99">
        <v>0</v>
      </c>
      <c r="AQ61" s="99">
        <v>0</v>
      </c>
      <c r="AR61" s="99">
        <v>0</v>
      </c>
      <c r="AS61" s="99">
        <v>0</v>
      </c>
      <c r="AT61" s="99">
        <v>0</v>
      </c>
      <c r="AU61" s="99">
        <v>0</v>
      </c>
      <c r="AV61" s="99">
        <v>0</v>
      </c>
      <c r="AW61" s="99">
        <v>0</v>
      </c>
      <c r="AX61" s="99">
        <v>0</v>
      </c>
      <c r="AY61" s="99">
        <v>0</v>
      </c>
      <c r="AZ61" s="99">
        <v>0</v>
      </c>
      <c r="BA61" s="99">
        <v>0</v>
      </c>
      <c r="BB61" s="99">
        <v>0</v>
      </c>
      <c r="BC61" s="98" t="s">
        <v>258</v>
      </c>
      <c r="BD61" s="87"/>
    </row>
    <row r="62" s="13" customFormat="1" ht="45">
      <c r="A62" s="96" t="s">
        <v>342</v>
      </c>
      <c r="B62" s="97" t="s">
        <v>343</v>
      </c>
      <c r="C62" s="98" t="s">
        <v>257</v>
      </c>
      <c r="D62" s="98" t="s">
        <v>258</v>
      </c>
      <c r="E62" s="98" t="s">
        <v>258</v>
      </c>
      <c r="F62" s="98" t="s">
        <v>258</v>
      </c>
      <c r="G62" s="98" t="s">
        <v>258</v>
      </c>
      <c r="H62" s="98" t="s">
        <v>258</v>
      </c>
      <c r="I62" s="98" t="s">
        <v>258</v>
      </c>
      <c r="J62" s="99">
        <v>0</v>
      </c>
      <c r="K62" s="99">
        <v>0</v>
      </c>
      <c r="L62" s="99">
        <v>0</v>
      </c>
      <c r="M62" s="99">
        <v>0</v>
      </c>
      <c r="N62" s="99">
        <v>0</v>
      </c>
      <c r="O62" s="99">
        <v>0</v>
      </c>
      <c r="P62" s="99">
        <v>0</v>
      </c>
      <c r="Q62" s="99">
        <v>0</v>
      </c>
      <c r="R62" s="99">
        <v>0</v>
      </c>
      <c r="S62" s="99">
        <v>0</v>
      </c>
      <c r="T62" s="99">
        <v>0</v>
      </c>
      <c r="U62" s="99">
        <v>0</v>
      </c>
      <c r="V62" s="99">
        <v>0</v>
      </c>
      <c r="W62" s="99">
        <v>0</v>
      </c>
      <c r="X62" s="99">
        <v>0</v>
      </c>
      <c r="Y62" s="99">
        <v>0</v>
      </c>
      <c r="Z62" s="99">
        <v>0</v>
      </c>
      <c r="AA62" s="99">
        <v>0</v>
      </c>
      <c r="AB62" s="99">
        <v>0</v>
      </c>
      <c r="AC62" s="99">
        <v>0</v>
      </c>
      <c r="AD62" s="99">
        <v>0</v>
      </c>
      <c r="AE62" s="99">
        <v>0</v>
      </c>
      <c r="AF62" s="99">
        <v>0</v>
      </c>
      <c r="AG62" s="99">
        <v>0</v>
      </c>
      <c r="AH62" s="99">
        <v>0</v>
      </c>
      <c r="AI62" s="99">
        <v>0</v>
      </c>
      <c r="AJ62" s="99">
        <v>0</v>
      </c>
      <c r="AK62" s="99">
        <v>0</v>
      </c>
      <c r="AL62" s="99">
        <v>0</v>
      </c>
      <c r="AM62" s="99">
        <v>0</v>
      </c>
      <c r="AN62" s="99">
        <v>0</v>
      </c>
      <c r="AO62" s="99">
        <v>0</v>
      </c>
      <c r="AP62" s="99">
        <v>0</v>
      </c>
      <c r="AQ62" s="99">
        <v>0</v>
      </c>
      <c r="AR62" s="99">
        <v>0</v>
      </c>
      <c r="AS62" s="99">
        <v>0</v>
      </c>
      <c r="AT62" s="99">
        <v>0</v>
      </c>
      <c r="AU62" s="99">
        <v>0</v>
      </c>
      <c r="AV62" s="99">
        <v>0</v>
      </c>
      <c r="AW62" s="99">
        <v>0</v>
      </c>
      <c r="AX62" s="99">
        <v>0</v>
      </c>
      <c r="AY62" s="99">
        <v>0</v>
      </c>
      <c r="AZ62" s="99">
        <v>0</v>
      </c>
      <c r="BA62" s="99">
        <v>0</v>
      </c>
      <c r="BB62" s="99">
        <v>0</v>
      </c>
      <c r="BC62" s="98" t="s">
        <v>258</v>
      </c>
      <c r="BD62" s="87"/>
    </row>
    <row r="63" s="13" customFormat="1" ht="45">
      <c r="A63" s="92" t="s">
        <v>344</v>
      </c>
      <c r="B63" s="93" t="s">
        <v>345</v>
      </c>
      <c r="C63" s="94" t="s">
        <v>257</v>
      </c>
      <c r="D63" s="94" t="s">
        <v>258</v>
      </c>
      <c r="E63" s="94" t="s">
        <v>258</v>
      </c>
      <c r="F63" s="94" t="s">
        <v>258</v>
      </c>
      <c r="G63" s="94" t="s">
        <v>258</v>
      </c>
      <c r="H63" s="94" t="s">
        <v>258</v>
      </c>
      <c r="I63" s="94" t="s">
        <v>258</v>
      </c>
      <c r="J63" s="95">
        <v>0</v>
      </c>
      <c r="K63" s="95">
        <v>0</v>
      </c>
      <c r="L63" s="95">
        <v>0</v>
      </c>
      <c r="M63" s="95">
        <v>0</v>
      </c>
      <c r="N63" s="95">
        <v>0</v>
      </c>
      <c r="O63" s="95">
        <v>0</v>
      </c>
      <c r="P63" s="95">
        <v>0</v>
      </c>
      <c r="Q63" s="95">
        <v>0</v>
      </c>
      <c r="R63" s="95">
        <v>0</v>
      </c>
      <c r="S63" s="95">
        <v>0</v>
      </c>
      <c r="T63" s="95">
        <v>0</v>
      </c>
      <c r="U63" s="95">
        <v>0</v>
      </c>
      <c r="V63" s="95">
        <v>0</v>
      </c>
      <c r="W63" s="95">
        <v>0</v>
      </c>
      <c r="X63" s="95">
        <v>0</v>
      </c>
      <c r="Y63" s="95">
        <v>0</v>
      </c>
      <c r="Z63" s="95">
        <v>0</v>
      </c>
      <c r="AA63" s="95">
        <v>0</v>
      </c>
      <c r="AB63" s="95">
        <v>0</v>
      </c>
      <c r="AC63" s="95">
        <v>0</v>
      </c>
      <c r="AD63" s="95">
        <v>0</v>
      </c>
      <c r="AE63" s="95">
        <v>0</v>
      </c>
      <c r="AF63" s="95">
        <v>0</v>
      </c>
      <c r="AG63" s="95">
        <v>0</v>
      </c>
      <c r="AH63" s="95">
        <v>0</v>
      </c>
      <c r="AI63" s="95">
        <v>0</v>
      </c>
      <c r="AJ63" s="95">
        <v>0</v>
      </c>
      <c r="AK63" s="95">
        <v>0</v>
      </c>
      <c r="AL63" s="95">
        <v>0</v>
      </c>
      <c r="AM63" s="95">
        <v>0</v>
      </c>
      <c r="AN63" s="95">
        <v>0</v>
      </c>
      <c r="AO63" s="95">
        <v>0</v>
      </c>
      <c r="AP63" s="95">
        <v>0</v>
      </c>
      <c r="AQ63" s="95">
        <v>0</v>
      </c>
      <c r="AR63" s="95">
        <v>0</v>
      </c>
      <c r="AS63" s="95">
        <v>0</v>
      </c>
      <c r="AT63" s="95">
        <v>0</v>
      </c>
      <c r="AU63" s="95">
        <v>0</v>
      </c>
      <c r="AV63" s="95">
        <v>0</v>
      </c>
      <c r="AW63" s="95">
        <v>0</v>
      </c>
      <c r="AX63" s="95">
        <v>0</v>
      </c>
      <c r="AY63" s="95">
        <v>0</v>
      </c>
      <c r="AZ63" s="95">
        <v>0</v>
      </c>
      <c r="BA63" s="95">
        <v>0</v>
      </c>
      <c r="BB63" s="95">
        <v>0</v>
      </c>
      <c r="BC63" s="94" t="s">
        <v>258</v>
      </c>
      <c r="BD63" s="87"/>
    </row>
    <row r="64" s="13" customFormat="1" ht="30">
      <c r="A64" s="96" t="s">
        <v>346</v>
      </c>
      <c r="B64" s="97" t="s">
        <v>347</v>
      </c>
      <c r="C64" s="98" t="s">
        <v>257</v>
      </c>
      <c r="D64" s="98" t="s">
        <v>258</v>
      </c>
      <c r="E64" s="98" t="s">
        <v>258</v>
      </c>
      <c r="F64" s="98" t="s">
        <v>258</v>
      </c>
      <c r="G64" s="98" t="s">
        <v>258</v>
      </c>
      <c r="H64" s="98" t="s">
        <v>258</v>
      </c>
      <c r="I64" s="98" t="s">
        <v>258</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s="99">
        <v>0</v>
      </c>
      <c r="AL64" s="99">
        <v>0</v>
      </c>
      <c r="AM64" s="99">
        <v>0</v>
      </c>
      <c r="AN64" s="99">
        <v>0</v>
      </c>
      <c r="AO64" s="99">
        <v>0</v>
      </c>
      <c r="AP64" s="99">
        <v>0</v>
      </c>
      <c r="AQ64" s="99">
        <v>0</v>
      </c>
      <c r="AR64" s="99">
        <v>0</v>
      </c>
      <c r="AS64" s="99">
        <v>0</v>
      </c>
      <c r="AT64" s="99">
        <v>0</v>
      </c>
      <c r="AU64" s="99">
        <v>0</v>
      </c>
      <c r="AV64" s="99">
        <v>0</v>
      </c>
      <c r="AW64" s="99">
        <v>0</v>
      </c>
      <c r="AX64" s="99">
        <v>0</v>
      </c>
      <c r="AY64" s="99">
        <v>0</v>
      </c>
      <c r="AZ64" s="99">
        <v>0</v>
      </c>
      <c r="BA64" s="99">
        <v>0</v>
      </c>
      <c r="BB64" s="99">
        <v>0</v>
      </c>
      <c r="BC64" s="98" t="s">
        <v>258</v>
      </c>
      <c r="BD64" s="87"/>
    </row>
    <row r="65" s="13" customFormat="1" ht="47.25">
      <c r="A65" s="96" t="s">
        <v>348</v>
      </c>
      <c r="B65" s="97" t="s">
        <v>349</v>
      </c>
      <c r="C65" s="98" t="s">
        <v>257</v>
      </c>
      <c r="D65" s="98" t="s">
        <v>258</v>
      </c>
      <c r="E65" s="98" t="s">
        <v>258</v>
      </c>
      <c r="F65" s="98" t="s">
        <v>258</v>
      </c>
      <c r="G65" s="98" t="s">
        <v>258</v>
      </c>
      <c r="H65" s="98" t="s">
        <v>258</v>
      </c>
      <c r="I65" s="98" t="s">
        <v>258</v>
      </c>
      <c r="J65" s="99">
        <v>0</v>
      </c>
      <c r="K65" s="99">
        <v>0</v>
      </c>
      <c r="L65" s="99">
        <v>0</v>
      </c>
      <c r="M65" s="99">
        <v>0</v>
      </c>
      <c r="N65" s="99">
        <v>0</v>
      </c>
      <c r="O65" s="99">
        <v>0</v>
      </c>
      <c r="P65" s="99">
        <v>0</v>
      </c>
      <c r="Q65" s="99">
        <v>0</v>
      </c>
      <c r="R65" s="99">
        <v>0</v>
      </c>
      <c r="S65" s="99">
        <v>0</v>
      </c>
      <c r="T65" s="99">
        <v>0</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c r="AK65" s="99">
        <v>0</v>
      </c>
      <c r="AL65" s="99">
        <v>0</v>
      </c>
      <c r="AM65" s="99">
        <v>0</v>
      </c>
      <c r="AN65" s="99">
        <v>0</v>
      </c>
      <c r="AO65" s="99">
        <v>0</v>
      </c>
      <c r="AP65" s="99">
        <v>0</v>
      </c>
      <c r="AQ65" s="99">
        <v>0</v>
      </c>
      <c r="AR65" s="99">
        <v>0</v>
      </c>
      <c r="AS65" s="99">
        <v>0</v>
      </c>
      <c r="AT65" s="99">
        <v>0</v>
      </c>
      <c r="AU65" s="99">
        <v>0</v>
      </c>
      <c r="AV65" s="99">
        <v>0</v>
      </c>
      <c r="AW65" s="99">
        <v>0</v>
      </c>
      <c r="AX65" s="99">
        <v>0</v>
      </c>
      <c r="AY65" s="99">
        <v>0</v>
      </c>
      <c r="AZ65" s="99">
        <v>0</v>
      </c>
      <c r="BA65" s="99">
        <v>0</v>
      </c>
      <c r="BB65" s="99">
        <v>0</v>
      </c>
      <c r="BC65" s="98" t="s">
        <v>258</v>
      </c>
      <c r="BD65" s="87"/>
    </row>
    <row r="66" s="13" customFormat="1" ht="63">
      <c r="A66" s="88" t="s">
        <v>350</v>
      </c>
      <c r="B66" s="89" t="s">
        <v>351</v>
      </c>
      <c r="C66" s="90" t="s">
        <v>257</v>
      </c>
      <c r="D66" s="90" t="s">
        <v>258</v>
      </c>
      <c r="E66" s="90" t="s">
        <v>258</v>
      </c>
      <c r="F66" s="90" t="s">
        <v>258</v>
      </c>
      <c r="G66" s="90" t="s">
        <v>258</v>
      </c>
      <c r="H66" s="90" t="s">
        <v>258</v>
      </c>
      <c r="I66" s="90" t="s">
        <v>258</v>
      </c>
      <c r="J66" s="91">
        <v>0</v>
      </c>
      <c r="K66" s="91">
        <v>0</v>
      </c>
      <c r="L66" s="91">
        <v>0</v>
      </c>
      <c r="M66" s="91">
        <v>0</v>
      </c>
      <c r="N66" s="91">
        <v>0</v>
      </c>
      <c r="O66" s="91">
        <v>0</v>
      </c>
      <c r="P66" s="91">
        <v>0</v>
      </c>
      <c r="Q66" s="91">
        <v>0</v>
      </c>
      <c r="R66" s="91">
        <v>0</v>
      </c>
      <c r="S66" s="91">
        <v>0</v>
      </c>
      <c r="T66" s="91">
        <v>0</v>
      </c>
      <c r="U66" s="91">
        <v>0</v>
      </c>
      <c r="V66" s="91">
        <v>0</v>
      </c>
      <c r="W66" s="91">
        <v>0</v>
      </c>
      <c r="X66" s="91">
        <v>0</v>
      </c>
      <c r="Y66" s="91">
        <v>0</v>
      </c>
      <c r="Z66" s="91">
        <v>0</v>
      </c>
      <c r="AA66" s="91">
        <v>0</v>
      </c>
      <c r="AB66" s="91">
        <v>0</v>
      </c>
      <c r="AC66" s="91">
        <v>0</v>
      </c>
      <c r="AD66" s="91">
        <v>0</v>
      </c>
      <c r="AE66" s="91">
        <v>0</v>
      </c>
      <c r="AF66" s="91">
        <v>0</v>
      </c>
      <c r="AG66" s="91">
        <v>0</v>
      </c>
      <c r="AH66" s="91">
        <v>0</v>
      </c>
      <c r="AI66" s="91">
        <v>0</v>
      </c>
      <c r="AJ66" s="91">
        <v>0</v>
      </c>
      <c r="AK66" s="91">
        <v>0</v>
      </c>
      <c r="AL66" s="91">
        <v>0</v>
      </c>
      <c r="AM66" s="91">
        <v>0</v>
      </c>
      <c r="AN66" s="91">
        <v>0</v>
      </c>
      <c r="AO66" s="91">
        <v>0</v>
      </c>
      <c r="AP66" s="91">
        <v>0</v>
      </c>
      <c r="AQ66" s="91">
        <v>0</v>
      </c>
      <c r="AR66" s="91">
        <v>0</v>
      </c>
      <c r="AS66" s="91">
        <v>0</v>
      </c>
      <c r="AT66" s="91">
        <v>0</v>
      </c>
      <c r="AU66" s="91">
        <v>0</v>
      </c>
      <c r="AV66" s="91">
        <v>0</v>
      </c>
      <c r="AW66" s="91">
        <v>0</v>
      </c>
      <c r="AX66" s="91">
        <v>0</v>
      </c>
      <c r="AY66" s="91">
        <v>0</v>
      </c>
      <c r="AZ66" s="91">
        <v>0</v>
      </c>
      <c r="BA66" s="91">
        <v>0</v>
      </c>
      <c r="BB66" s="91">
        <v>0</v>
      </c>
      <c r="BC66" s="90" t="s">
        <v>258</v>
      </c>
      <c r="BD66" s="87"/>
    </row>
    <row r="67" s="13" customFormat="1" ht="63">
      <c r="A67" s="92" t="s">
        <v>352</v>
      </c>
      <c r="B67" s="93" t="s">
        <v>353</v>
      </c>
      <c r="C67" s="94" t="s">
        <v>257</v>
      </c>
      <c r="D67" s="94" t="s">
        <v>258</v>
      </c>
      <c r="E67" s="94" t="s">
        <v>258</v>
      </c>
      <c r="F67" s="94" t="s">
        <v>258</v>
      </c>
      <c r="G67" s="94" t="s">
        <v>258</v>
      </c>
      <c r="H67" s="94" t="s">
        <v>258</v>
      </c>
      <c r="I67" s="94" t="s">
        <v>258</v>
      </c>
      <c r="J67" s="95">
        <v>0</v>
      </c>
      <c r="K67" s="95">
        <v>0</v>
      </c>
      <c r="L67" s="95">
        <v>0</v>
      </c>
      <c r="M67" s="95">
        <v>0</v>
      </c>
      <c r="N67" s="95">
        <v>0</v>
      </c>
      <c r="O67" s="95">
        <v>0</v>
      </c>
      <c r="P67" s="95">
        <v>0</v>
      </c>
      <c r="Q67" s="95">
        <v>0</v>
      </c>
      <c r="R67" s="95">
        <v>0</v>
      </c>
      <c r="S67" s="95">
        <v>0</v>
      </c>
      <c r="T67" s="95">
        <v>0</v>
      </c>
      <c r="U67" s="95">
        <v>0</v>
      </c>
      <c r="V67" s="95">
        <v>0</v>
      </c>
      <c r="W67" s="95">
        <v>0</v>
      </c>
      <c r="X67" s="95">
        <v>0</v>
      </c>
      <c r="Y67" s="95">
        <v>0</v>
      </c>
      <c r="Z67" s="95">
        <v>0</v>
      </c>
      <c r="AA67" s="95">
        <v>0</v>
      </c>
      <c r="AB67" s="95">
        <v>0</v>
      </c>
      <c r="AC67" s="95">
        <v>0</v>
      </c>
      <c r="AD67" s="95">
        <v>0</v>
      </c>
      <c r="AE67" s="95">
        <v>0</v>
      </c>
      <c r="AF67" s="95">
        <v>0</v>
      </c>
      <c r="AG67" s="95">
        <v>0</v>
      </c>
      <c r="AH67" s="95">
        <v>0</v>
      </c>
      <c r="AI67" s="95">
        <v>0</v>
      </c>
      <c r="AJ67" s="95">
        <v>0</v>
      </c>
      <c r="AK67" s="95">
        <v>0</v>
      </c>
      <c r="AL67" s="95">
        <v>0</v>
      </c>
      <c r="AM67" s="95">
        <v>0</v>
      </c>
      <c r="AN67" s="95">
        <v>0</v>
      </c>
      <c r="AO67" s="95">
        <v>0</v>
      </c>
      <c r="AP67" s="95">
        <v>0</v>
      </c>
      <c r="AQ67" s="95">
        <v>0</v>
      </c>
      <c r="AR67" s="95">
        <v>0</v>
      </c>
      <c r="AS67" s="95">
        <v>0</v>
      </c>
      <c r="AT67" s="95">
        <v>0</v>
      </c>
      <c r="AU67" s="95">
        <v>0</v>
      </c>
      <c r="AV67" s="95">
        <v>0</v>
      </c>
      <c r="AW67" s="95">
        <v>0</v>
      </c>
      <c r="AX67" s="95">
        <v>0</v>
      </c>
      <c r="AY67" s="95">
        <v>0</v>
      </c>
      <c r="AZ67" s="95">
        <v>0</v>
      </c>
      <c r="BA67" s="95">
        <v>0</v>
      </c>
      <c r="BB67" s="95">
        <v>0</v>
      </c>
      <c r="BC67" s="94" t="s">
        <v>258</v>
      </c>
      <c r="BD67" s="87"/>
    </row>
    <row r="68" s="13" customFormat="1" ht="47.25">
      <c r="A68" s="92" t="s">
        <v>354</v>
      </c>
      <c r="B68" s="93" t="s">
        <v>355</v>
      </c>
      <c r="C68" s="94" t="s">
        <v>257</v>
      </c>
      <c r="D68" s="94" t="s">
        <v>258</v>
      </c>
      <c r="E68" s="94" t="s">
        <v>258</v>
      </c>
      <c r="F68" s="94" t="s">
        <v>258</v>
      </c>
      <c r="G68" s="94" t="s">
        <v>258</v>
      </c>
      <c r="H68" s="94" t="s">
        <v>258</v>
      </c>
      <c r="I68" s="94" t="s">
        <v>258</v>
      </c>
      <c r="J68" s="95">
        <v>0</v>
      </c>
      <c r="K68" s="95">
        <v>0</v>
      </c>
      <c r="L68" s="95">
        <v>0</v>
      </c>
      <c r="M68" s="95">
        <v>0</v>
      </c>
      <c r="N68" s="95">
        <v>0</v>
      </c>
      <c r="O68" s="95">
        <v>0</v>
      </c>
      <c r="P68" s="95">
        <v>0</v>
      </c>
      <c r="Q68" s="95">
        <v>0</v>
      </c>
      <c r="R68" s="95">
        <v>0</v>
      </c>
      <c r="S68" s="95">
        <v>0</v>
      </c>
      <c r="T68" s="95">
        <v>0</v>
      </c>
      <c r="U68" s="95">
        <v>0</v>
      </c>
      <c r="V68" s="95">
        <v>0</v>
      </c>
      <c r="W68" s="95">
        <v>0</v>
      </c>
      <c r="X68" s="95">
        <v>0</v>
      </c>
      <c r="Y68" s="95">
        <v>0</v>
      </c>
      <c r="Z68" s="95">
        <v>0</v>
      </c>
      <c r="AA68" s="95">
        <v>0</v>
      </c>
      <c r="AB68" s="95">
        <v>0</v>
      </c>
      <c r="AC68" s="95">
        <v>0</v>
      </c>
      <c r="AD68" s="95">
        <v>0</v>
      </c>
      <c r="AE68" s="95">
        <v>0</v>
      </c>
      <c r="AF68" s="95">
        <v>0</v>
      </c>
      <c r="AG68" s="95">
        <v>0</v>
      </c>
      <c r="AH68" s="95">
        <v>0</v>
      </c>
      <c r="AI68" s="95">
        <v>0</v>
      </c>
      <c r="AJ68" s="95">
        <v>0</v>
      </c>
      <c r="AK68" s="95">
        <v>0</v>
      </c>
      <c r="AL68" s="95">
        <v>0</v>
      </c>
      <c r="AM68" s="95">
        <v>0</v>
      </c>
      <c r="AN68" s="95">
        <v>0</v>
      </c>
      <c r="AO68" s="95">
        <v>0</v>
      </c>
      <c r="AP68" s="95">
        <v>0</v>
      </c>
      <c r="AQ68" s="95">
        <v>0</v>
      </c>
      <c r="AR68" s="95">
        <v>0</v>
      </c>
      <c r="AS68" s="95">
        <v>0</v>
      </c>
      <c r="AT68" s="95">
        <v>0</v>
      </c>
      <c r="AU68" s="95">
        <v>0</v>
      </c>
      <c r="AV68" s="95">
        <v>0</v>
      </c>
      <c r="AW68" s="95">
        <v>0</v>
      </c>
      <c r="AX68" s="95">
        <v>0</v>
      </c>
      <c r="AY68" s="95">
        <v>0</v>
      </c>
      <c r="AZ68" s="95">
        <v>0</v>
      </c>
      <c r="BA68" s="95">
        <v>0</v>
      </c>
      <c r="BB68" s="95">
        <v>0</v>
      </c>
      <c r="BC68" s="94" t="s">
        <v>258</v>
      </c>
      <c r="BD68" s="87"/>
    </row>
    <row r="69" s="13" customFormat="1" ht="31.5">
      <c r="A69" s="88" t="s">
        <v>356</v>
      </c>
      <c r="B69" s="89" t="s">
        <v>357</v>
      </c>
      <c r="C69" s="90" t="s">
        <v>257</v>
      </c>
      <c r="D69" s="90" t="s">
        <v>258</v>
      </c>
      <c r="E69" s="90" t="s">
        <v>258</v>
      </c>
      <c r="F69" s="90" t="s">
        <v>258</v>
      </c>
      <c r="G69" s="90" t="s">
        <v>258</v>
      </c>
      <c r="H69" s="90" t="s">
        <v>258</v>
      </c>
      <c r="I69" s="90" t="s">
        <v>258</v>
      </c>
      <c r="J69" s="91">
        <v>0</v>
      </c>
      <c r="K69" s="91">
        <v>0</v>
      </c>
      <c r="L69" s="91">
        <v>0</v>
      </c>
      <c r="M69" s="91">
        <v>0</v>
      </c>
      <c r="N69" s="91">
        <v>0</v>
      </c>
      <c r="O69" s="91">
        <v>0</v>
      </c>
      <c r="P69" s="91">
        <v>0</v>
      </c>
      <c r="Q69" s="91">
        <v>0</v>
      </c>
      <c r="R69" s="91">
        <v>0</v>
      </c>
      <c r="S69" s="91">
        <v>0</v>
      </c>
      <c r="T69" s="91">
        <v>0</v>
      </c>
      <c r="U69" s="91">
        <v>0</v>
      </c>
      <c r="V69" s="91">
        <v>0</v>
      </c>
      <c r="W69" s="91">
        <v>0</v>
      </c>
      <c r="X69" s="91">
        <v>0</v>
      </c>
      <c r="Y69" s="91">
        <v>0</v>
      </c>
      <c r="Z69" s="91">
        <v>0</v>
      </c>
      <c r="AA69" s="91">
        <v>0</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c r="AR69" s="91">
        <v>0</v>
      </c>
      <c r="AS69" s="91">
        <v>0</v>
      </c>
      <c r="AT69" s="91">
        <v>0</v>
      </c>
      <c r="AU69" s="91">
        <v>0</v>
      </c>
      <c r="AV69" s="91">
        <v>0</v>
      </c>
      <c r="AW69" s="91">
        <v>0</v>
      </c>
      <c r="AX69" s="91">
        <v>0</v>
      </c>
      <c r="AY69" s="91">
        <v>0</v>
      </c>
      <c r="AZ69" s="91">
        <v>0</v>
      </c>
      <c r="BA69" s="91">
        <v>0</v>
      </c>
      <c r="BB69" s="91">
        <v>0</v>
      </c>
      <c r="BC69" s="90" t="s">
        <v>258</v>
      </c>
      <c r="BD69" s="87"/>
    </row>
    <row r="70" s="13" customFormat="1" ht="47.25">
      <c r="A70" s="88" t="s">
        <v>358</v>
      </c>
      <c r="B70" s="113" t="s">
        <v>359</v>
      </c>
      <c r="C70" s="114" t="s">
        <v>257</v>
      </c>
      <c r="D70" s="90" t="s">
        <v>258</v>
      </c>
      <c r="E70" s="90" t="s">
        <v>258</v>
      </c>
      <c r="F70" s="90" t="s">
        <v>258</v>
      </c>
      <c r="G70" s="90" t="s">
        <v>258</v>
      </c>
      <c r="H70" s="90" t="s">
        <v>258</v>
      </c>
      <c r="I70" s="90" t="s">
        <v>258</v>
      </c>
      <c r="J70" s="91">
        <v>0</v>
      </c>
      <c r="K70" s="91">
        <v>0</v>
      </c>
      <c r="L70" s="91">
        <v>0</v>
      </c>
      <c r="M70" s="91">
        <v>0</v>
      </c>
      <c r="N70" s="91">
        <v>0</v>
      </c>
      <c r="O70" s="91">
        <v>0</v>
      </c>
      <c r="P70" s="91">
        <v>0</v>
      </c>
      <c r="Q70" s="91">
        <v>0</v>
      </c>
      <c r="R70" s="91">
        <v>0</v>
      </c>
      <c r="S70" s="91">
        <v>0</v>
      </c>
      <c r="T70" s="91">
        <v>0</v>
      </c>
      <c r="U70" s="91">
        <v>0</v>
      </c>
      <c r="V70" s="91">
        <v>0</v>
      </c>
      <c r="W70" s="91">
        <v>0</v>
      </c>
      <c r="X70" s="91">
        <v>0</v>
      </c>
      <c r="Y70" s="91">
        <v>0</v>
      </c>
      <c r="Z70" s="91">
        <v>0</v>
      </c>
      <c r="AA70" s="91">
        <v>0</v>
      </c>
      <c r="AB70" s="91">
        <v>0</v>
      </c>
      <c r="AC70" s="91">
        <v>0</v>
      </c>
      <c r="AD70" s="91">
        <v>0</v>
      </c>
      <c r="AE70" s="91">
        <v>0</v>
      </c>
      <c r="AF70" s="91">
        <v>0</v>
      </c>
      <c r="AG70" s="91">
        <v>0</v>
      </c>
      <c r="AH70" s="91">
        <v>0</v>
      </c>
      <c r="AI70" s="91">
        <v>0</v>
      </c>
      <c r="AJ70" s="91">
        <v>0</v>
      </c>
      <c r="AK70" s="91">
        <v>0</v>
      </c>
      <c r="AL70" s="91">
        <v>0</v>
      </c>
      <c r="AM70" s="91">
        <v>0</v>
      </c>
      <c r="AN70" s="91">
        <v>0</v>
      </c>
      <c r="AO70" s="91">
        <v>0</v>
      </c>
      <c r="AP70" s="91">
        <v>0</v>
      </c>
      <c r="AQ70" s="91">
        <v>0</v>
      </c>
      <c r="AR70" s="91">
        <v>0</v>
      </c>
      <c r="AS70" s="91">
        <v>0</v>
      </c>
      <c r="AT70" s="91">
        <v>0</v>
      </c>
      <c r="AU70" s="91">
        <v>0</v>
      </c>
      <c r="AV70" s="91">
        <v>0</v>
      </c>
      <c r="AW70" s="91">
        <v>0</v>
      </c>
      <c r="AX70" s="91">
        <v>0</v>
      </c>
      <c r="AY70" s="91">
        <v>0</v>
      </c>
      <c r="AZ70" s="91">
        <v>0</v>
      </c>
      <c r="BA70" s="91">
        <v>0</v>
      </c>
      <c r="BB70" s="91">
        <v>0</v>
      </c>
      <c r="BC70" s="90" t="s">
        <v>258</v>
      </c>
      <c r="BD70" s="87"/>
    </row>
    <row r="71" s="13" customFormat="1" ht="31.5">
      <c r="A71" s="88" t="s">
        <v>360</v>
      </c>
      <c r="B71" s="113" t="s">
        <v>361</v>
      </c>
      <c r="C71" s="114" t="s">
        <v>257</v>
      </c>
      <c r="D71" s="90" t="s">
        <v>258</v>
      </c>
      <c r="E71" s="90" t="s">
        <v>258</v>
      </c>
      <c r="F71" s="90" t="s">
        <v>258</v>
      </c>
      <c r="G71" s="90" t="s">
        <v>258</v>
      </c>
      <c r="H71" s="90" t="s">
        <v>258</v>
      </c>
      <c r="I71" s="90" t="s">
        <v>258</v>
      </c>
      <c r="J71" s="91">
        <v>0</v>
      </c>
      <c r="K71" s="91">
        <v>0</v>
      </c>
      <c r="L71" s="91">
        <v>0</v>
      </c>
      <c r="M71" s="91">
        <v>0</v>
      </c>
      <c r="N71" s="91">
        <v>0</v>
      </c>
      <c r="O71" s="91">
        <v>0</v>
      </c>
      <c r="P71" s="91">
        <v>0</v>
      </c>
      <c r="Q71" s="91">
        <v>0</v>
      </c>
      <c r="R71" s="91">
        <v>0</v>
      </c>
      <c r="S71" s="91">
        <v>0</v>
      </c>
      <c r="T71" s="91">
        <v>0</v>
      </c>
      <c r="U71" s="91">
        <v>0</v>
      </c>
      <c r="V71" s="91">
        <v>0</v>
      </c>
      <c r="W71" s="91">
        <v>0</v>
      </c>
      <c r="X71" s="91">
        <v>0</v>
      </c>
      <c r="Y71" s="91">
        <v>0</v>
      </c>
      <c r="Z71" s="91">
        <v>0</v>
      </c>
      <c r="AA71" s="91">
        <v>0</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c r="AR71" s="91">
        <v>0</v>
      </c>
      <c r="AS71" s="91">
        <v>0</v>
      </c>
      <c r="AT71" s="91">
        <v>0</v>
      </c>
      <c r="AU71" s="91">
        <v>0</v>
      </c>
      <c r="AV71" s="91">
        <v>0</v>
      </c>
      <c r="AW71" s="91">
        <v>0</v>
      </c>
      <c r="AX71" s="91">
        <v>0</v>
      </c>
      <c r="AY71" s="91">
        <v>0</v>
      </c>
      <c r="AZ71" s="91">
        <v>0</v>
      </c>
      <c r="BA71" s="91">
        <v>0</v>
      </c>
      <c r="BB71" s="91">
        <v>0</v>
      </c>
      <c r="BC71" s="90" t="s">
        <v>258</v>
      </c>
      <c r="BD71" s="87"/>
    </row>
    <row r="72" ht="16.5" customHeight="1">
      <c r="A72" s="115" t="s">
        <v>362</v>
      </c>
      <c r="B72" s="115"/>
      <c r="C72" s="115"/>
      <c r="D72" s="115"/>
      <c r="E72" s="115"/>
      <c r="F72" s="115"/>
      <c r="G72" s="115"/>
      <c r="H72" s="115"/>
      <c r="I72" s="115"/>
      <c r="J72" s="115"/>
      <c r="K72" s="115"/>
      <c r="L72" s="115"/>
      <c r="M72" s="115"/>
      <c r="N72" s="115"/>
      <c r="O72" s="115"/>
      <c r="P72" s="115"/>
      <c r="Q72" s="115"/>
      <c r="R72" s="115"/>
      <c r="S72" s="115"/>
      <c r="T72" s="115"/>
      <c r="U72" s="115"/>
      <c r="V72" s="115"/>
    </row>
    <row r="73" ht="16.5" customHeight="1">
      <c r="A73" s="115" t="s">
        <v>363</v>
      </c>
      <c r="B73" s="115"/>
      <c r="C73" s="115"/>
      <c r="D73" s="115"/>
      <c r="E73" s="115"/>
      <c r="F73" s="115"/>
      <c r="G73" s="115"/>
      <c r="H73" s="115"/>
      <c r="I73" s="115"/>
      <c r="J73" s="115"/>
      <c r="K73" s="115"/>
      <c r="L73" s="115"/>
      <c r="M73" s="115"/>
      <c r="N73" s="115"/>
      <c r="O73" s="115"/>
      <c r="P73" s="115"/>
      <c r="Q73" s="115"/>
      <c r="R73" s="115"/>
      <c r="S73" s="115"/>
      <c r="T73" s="115"/>
      <c r="U73" s="115"/>
      <c r="V73" s="115"/>
    </row>
    <row r="74" ht="16.5" customHeight="1">
      <c r="A74" s="115" t="s">
        <v>364</v>
      </c>
      <c r="B74" s="115"/>
      <c r="C74" s="115"/>
      <c r="D74" s="115"/>
      <c r="E74" s="115"/>
      <c r="F74" s="115"/>
      <c r="G74" s="115"/>
      <c r="H74" s="115"/>
      <c r="I74" s="115"/>
      <c r="J74" s="115"/>
      <c r="K74" s="115"/>
      <c r="L74" s="115"/>
      <c r="M74" s="115"/>
      <c r="N74" s="115"/>
      <c r="O74" s="115"/>
      <c r="P74" s="115"/>
      <c r="Q74" s="115"/>
      <c r="R74" s="115"/>
      <c r="S74" s="115"/>
      <c r="T74" s="115"/>
      <c r="U74" s="115"/>
      <c r="V74" s="115"/>
    </row>
    <row r="75" ht="16.5" customHeight="1">
      <c r="A75" s="115" t="s">
        <v>365</v>
      </c>
      <c r="B75" s="115"/>
      <c r="C75" s="115"/>
      <c r="D75" s="115"/>
      <c r="E75" s="115"/>
      <c r="F75" s="115"/>
      <c r="G75" s="115"/>
      <c r="H75" s="115"/>
      <c r="I75" s="115"/>
      <c r="J75" s="115"/>
      <c r="K75" s="115"/>
      <c r="L75" s="115"/>
      <c r="M75" s="115"/>
      <c r="N75" s="115"/>
      <c r="O75" s="115"/>
      <c r="P75" s="115"/>
      <c r="Q75" s="115"/>
      <c r="R75" s="115"/>
      <c r="S75" s="115"/>
      <c r="T75" s="115"/>
      <c r="U75" s="115"/>
      <c r="V75" s="115"/>
    </row>
    <row r="76" ht="16.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row>
    <row r="77" ht="15.75">
      <c r="B77" s="116"/>
      <c r="C77" s="116"/>
      <c r="D77" s="116"/>
      <c r="E77" s="116"/>
      <c r="F77" s="116"/>
      <c r="G77" s="116"/>
      <c r="H77" s="116"/>
      <c r="I77" s="116"/>
      <c r="J77" s="116"/>
      <c r="K77" s="116"/>
      <c r="L77" s="116"/>
      <c r="M77" s="116"/>
      <c r="N77" s="116"/>
      <c r="O77" s="116"/>
      <c r="P77" s="116"/>
      <c r="Q77" s="116"/>
      <c r="R77" s="116"/>
      <c r="S77" s="116"/>
      <c r="T77" s="116"/>
      <c r="U77" s="116"/>
      <c r="V77" s="116"/>
      <c r="W77" s="116"/>
    </row>
  </sheetData>
  <sheetProtection password="0" autoFilter="0" content="1" deleteColumns="0" deleteRows="0" formatCells="0" formatColumns="0" formatRows="0" insertColumns="0" insertHyperlinks="0" insertRows="0" pivotTables="0" selectLockedCells="1" selectUnlockedCells="1" sheet="0" sort="0"/>
  <mergeCells count="40">
    <mergeCell ref="BB1:BC3"/>
    <mergeCell ref="A4:X4"/>
    <mergeCell ref="A5:X5"/>
    <mergeCell ref="A6:X6"/>
    <mergeCell ref="A7:X7"/>
    <mergeCell ref="A8:X8"/>
    <mergeCell ref="A9:X9"/>
    <mergeCell ref="A10:X10"/>
    <mergeCell ref="A11:X11"/>
    <mergeCell ref="A12:X12"/>
    <mergeCell ref="A14:A16"/>
    <mergeCell ref="B14:B16"/>
    <mergeCell ref="C14:C16"/>
    <mergeCell ref="D14:D16"/>
    <mergeCell ref="E14:F15"/>
    <mergeCell ref="G14:H15"/>
    <mergeCell ref="I14:N14"/>
    <mergeCell ref="O14:O16"/>
    <mergeCell ref="P14:P16"/>
    <mergeCell ref="Q14:T14"/>
    <mergeCell ref="U14:V15"/>
    <mergeCell ref="W14:X15"/>
    <mergeCell ref="Y14:BB14"/>
    <mergeCell ref="BC14:BC16"/>
    <mergeCell ref="I15:K15"/>
    <mergeCell ref="L15:N15"/>
    <mergeCell ref="Q15:R15"/>
    <mergeCell ref="S15:T15"/>
    <mergeCell ref="Y15:AC15"/>
    <mergeCell ref="AD15:AH15"/>
    <mergeCell ref="AI15:AM15"/>
    <mergeCell ref="AN15:AR15"/>
    <mergeCell ref="AS15:AW15"/>
    <mergeCell ref="AX15:BB15"/>
    <mergeCell ref="A72:Q72"/>
    <mergeCell ref="A73:Q73"/>
    <mergeCell ref="A74:Q74"/>
    <mergeCell ref="A75:Q75"/>
    <mergeCell ref="A76:Q76"/>
    <mergeCell ref="B77:W77"/>
  </mergeCells>
  <printOptions headings="0" gridLines="0"/>
  <pageMargins left="0.70866141732283472" right="0.70866141732283472" top="0.74803149606299213" bottom="0.74803149606299213" header="0.31496062992125978" footer="0.31496062992125978"/>
  <pageSetup paperSize="8" scale="5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5" zoomScale="80" workbookViewId="0">
      <selection activeCell="A75" activeCellId="0" sqref="75:75"/>
    </sheetView>
  </sheetViews>
  <sheetFormatPr defaultColWidth="8" defaultRowHeight="15"/>
  <cols>
    <col bestFit="0" customWidth="1" min="1" max="1" style="13" width="10.875"/>
    <col bestFit="1" customWidth="1" min="2" max="2" style="13" width="36.875"/>
    <col bestFit="0" customWidth="1" min="3" max="3" style="13" width="13.25"/>
    <col bestFit="0" customWidth="1" min="4" max="4" style="13" width="7.625"/>
    <col bestFit="0" customWidth="1" min="5" max="5" style="13" width="7.25"/>
    <col bestFit="0" customWidth="1" min="6" max="6" style="13" width="13"/>
    <col bestFit="0" customWidth="1" min="7" max="7" style="13" width="14.375"/>
    <col bestFit="0" customWidth="1" min="8" max="8" style="13" width="16"/>
    <col bestFit="0" customWidth="1" min="9" max="10" style="13" width="19"/>
    <col bestFit="0" customWidth="1" min="11" max="11" style="13" width="8.375"/>
    <col bestFit="0" customWidth="1" min="12" max="12" style="13" width="7.5"/>
    <col bestFit="0" customWidth="1" min="13" max="13" style="13" width="9.5"/>
    <col bestFit="0" customWidth="1" min="14" max="14" style="13" width="8.75"/>
    <col bestFit="0" customWidth="1" min="15" max="15" style="13" width="9.25"/>
    <col bestFit="0" customWidth="1" min="16" max="16" style="13" width="7"/>
    <col bestFit="0" customWidth="1" min="17" max="20" style="13" width="9.25"/>
    <col bestFit="0" customWidth="1" min="21" max="21" style="13" width="11.25"/>
    <col bestFit="0" customWidth="1" min="22" max="22" style="13" width="12.375"/>
    <col bestFit="0" customWidth="1" min="23" max="23" style="13" width="11.75"/>
    <col bestFit="0" customWidth="1" min="24" max="24" style="13" width="12.25"/>
    <col bestFit="0" customWidth="1" min="25" max="25" style="13" width="13.75"/>
    <col bestFit="0" customWidth="1" min="26" max="26" style="13" width="15.375"/>
    <col bestFit="0" customWidth="1" min="27" max="27" style="13" width="14.125"/>
    <col bestFit="0" customWidth="1" min="28" max="28" style="13" width="15.875"/>
    <col bestFit="0" customWidth="1" min="29" max="36" style="13" width="16.625"/>
    <col bestFit="0" customWidth="1" min="37" max="37" style="13" width="19.5"/>
    <col bestFit="0" customWidth="1" min="38" max="38" style="13" width="8.375"/>
    <col bestFit="0" customWidth="1" min="39" max="39" style="13" width="5.625"/>
    <col bestFit="0" customWidth="1" min="40" max="40" style="13" width="7.375"/>
    <col bestFit="0" customWidth="1" min="41" max="41" style="13" width="10"/>
    <col bestFit="0" customWidth="1" min="42" max="42" style="13" width="7.875"/>
    <col bestFit="0" customWidth="1" min="43" max="43" style="13" width="6.75"/>
    <col bestFit="0" customWidth="1" min="44" max="44" style="13" width="9"/>
    <col bestFit="0" customWidth="1" min="45" max="45" style="13" width="6.125"/>
    <col bestFit="0" customWidth="1" min="46" max="46" style="13" width="6.75"/>
    <col bestFit="0" customWidth="1" min="47" max="47" style="13" width="9.375"/>
    <col bestFit="0" customWidth="1" min="48" max="48" style="13" width="7.375"/>
    <col bestFit="0" customWidth="1" min="49" max="55" style="13" width="7.25"/>
    <col bestFit="0" customWidth="1" min="56" max="56" style="13" width="8.625"/>
    <col bestFit="0" customWidth="1" min="57" max="57" style="13" width="6.125"/>
    <col bestFit="0" customWidth="1" min="58" max="58" style="13" width="6.875"/>
    <col bestFit="0" customWidth="1" min="59" max="59" style="13" width="9.625"/>
    <col bestFit="0" customWidth="1" min="60" max="60" style="13" width="6.75"/>
    <col bestFit="0" customWidth="1" min="61" max="61" style="13" width="7.75"/>
    <col bestFit="0" customWidth="0" min="62" max="16384" style="13" width="9"/>
  </cols>
  <sheetData>
    <row r="1" ht="17.25">
      <c r="A1" s="13"/>
      <c r="B1" s="13"/>
      <c r="C1" s="13"/>
      <c r="D1" s="13"/>
      <c r="E1" s="13"/>
      <c r="F1" s="13"/>
      <c r="G1" s="13"/>
      <c r="H1" s="13"/>
      <c r="I1" s="13"/>
      <c r="J1" s="13"/>
      <c r="K1" s="13"/>
      <c r="AK1" s="2" t="s">
        <v>366</v>
      </c>
      <c r="AL1" s="13"/>
      <c r="AM1" s="13"/>
      <c r="AN1" s="13"/>
      <c r="AO1" s="13"/>
    </row>
    <row r="2" ht="17.25">
      <c r="A2" s="13"/>
      <c r="B2" s="13"/>
      <c r="C2" s="13"/>
      <c r="D2" s="13"/>
      <c r="E2" s="13"/>
      <c r="F2" s="13"/>
      <c r="G2" s="13"/>
      <c r="H2" s="13"/>
      <c r="I2" s="13"/>
      <c r="J2" s="13"/>
      <c r="K2" s="13"/>
      <c r="AK2" s="4" t="s">
        <v>1</v>
      </c>
      <c r="AL2" s="13"/>
      <c r="AM2" s="13"/>
      <c r="AN2" s="13"/>
      <c r="AO2" s="13"/>
    </row>
    <row r="3" ht="17.25">
      <c r="A3" s="13"/>
      <c r="B3" s="13"/>
      <c r="C3" s="13"/>
      <c r="D3" s="13"/>
      <c r="E3" s="13"/>
      <c r="F3" s="13"/>
      <c r="G3" s="13"/>
      <c r="H3" s="13"/>
      <c r="I3" s="13"/>
      <c r="J3" s="13"/>
      <c r="K3" s="13"/>
      <c r="AJ3" s="13"/>
      <c r="AK3" s="4" t="s">
        <v>2</v>
      </c>
      <c r="AL3" s="13"/>
      <c r="AM3" s="13"/>
      <c r="AN3" s="13"/>
      <c r="AO3" s="13"/>
    </row>
    <row r="4" ht="17.25">
      <c r="A4" s="57" t="s">
        <v>367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13"/>
      <c r="AM4" s="13"/>
      <c r="AN4" s="13"/>
      <c r="AO4" s="13"/>
    </row>
    <row r="5" ht="17.2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ht="17.25">
      <c r="A6" s="7" t="s">
        <v>368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row>
    <row r="8" ht="17.25">
      <c r="A8" s="13"/>
      <c r="B8" s="13"/>
      <c r="C8" s="13"/>
      <c r="D8" s="13"/>
      <c r="E8" s="13"/>
      <c r="F8" s="13"/>
      <c r="G8" s="13"/>
      <c r="H8" s="13"/>
      <c r="I8" s="13"/>
      <c r="J8" s="13"/>
      <c r="K8" s="13"/>
      <c r="AJ8" s="4"/>
      <c r="AL8" s="13"/>
      <c r="AM8" s="13"/>
      <c r="AN8" s="13"/>
      <c r="AO8" s="13"/>
    </row>
    <row r="9" ht="17.25">
      <c r="A9" s="10" t="s">
        <v>369</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row>
    <row r="10" ht="17.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ht="15.75">
      <c r="A12" s="12" t="s">
        <v>370</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row>
    <row r="13" ht="15.7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ht="72.75" customHeight="1">
      <c r="A14" s="63" t="s">
        <v>10</v>
      </c>
      <c r="B14" s="63" t="s">
        <v>11</v>
      </c>
      <c r="C14" s="63" t="s">
        <v>371</v>
      </c>
      <c r="D14" s="64" t="s">
        <v>372</v>
      </c>
      <c r="E14" s="64" t="s">
        <v>201</v>
      </c>
      <c r="F14" s="63" t="s">
        <v>373</v>
      </c>
      <c r="G14" s="63"/>
      <c r="H14" s="63" t="s">
        <v>374</v>
      </c>
      <c r="I14" s="63"/>
      <c r="J14" s="66" t="s">
        <v>375</v>
      </c>
      <c r="K14" s="70" t="s">
        <v>376</v>
      </c>
      <c r="L14" s="71"/>
      <c r="M14" s="71"/>
      <c r="N14" s="71"/>
      <c r="O14" s="71"/>
      <c r="P14" s="71"/>
      <c r="Q14" s="71"/>
      <c r="R14" s="71"/>
      <c r="S14" s="71"/>
      <c r="T14" s="72"/>
      <c r="U14" s="70" t="s">
        <v>377</v>
      </c>
      <c r="V14" s="71"/>
      <c r="W14" s="71"/>
      <c r="X14" s="71"/>
      <c r="Y14" s="71"/>
      <c r="Z14" s="72"/>
      <c r="AA14" s="68" t="s">
        <v>378</v>
      </c>
      <c r="AB14" s="69"/>
      <c r="AC14" s="70" t="s">
        <v>379</v>
      </c>
      <c r="AD14" s="71"/>
      <c r="AE14" s="71"/>
      <c r="AF14" s="71"/>
      <c r="AG14" s="71"/>
      <c r="AH14" s="71"/>
      <c r="AI14" s="71"/>
      <c r="AJ14" s="71"/>
      <c r="AK14" s="66" t="s">
        <v>380</v>
      </c>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ht="66" customHeight="1">
      <c r="A15" s="63"/>
      <c r="B15" s="63"/>
      <c r="C15" s="63"/>
      <c r="D15" s="64"/>
      <c r="E15" s="64"/>
      <c r="F15" s="63"/>
      <c r="G15" s="63"/>
      <c r="H15" s="63"/>
      <c r="I15" s="63"/>
      <c r="J15" s="77"/>
      <c r="K15" s="70" t="s">
        <v>211</v>
      </c>
      <c r="L15" s="71"/>
      <c r="M15" s="71"/>
      <c r="N15" s="71"/>
      <c r="O15" s="72"/>
      <c r="P15" s="70" t="s">
        <v>381</v>
      </c>
      <c r="Q15" s="71"/>
      <c r="R15" s="71"/>
      <c r="S15" s="71"/>
      <c r="T15" s="72"/>
      <c r="U15" s="63" t="s">
        <v>382</v>
      </c>
      <c r="V15" s="63"/>
      <c r="W15" s="63" t="s">
        <v>382</v>
      </c>
      <c r="X15" s="63"/>
      <c r="Y15" s="70" t="s">
        <v>383</v>
      </c>
      <c r="Z15" s="72"/>
      <c r="AA15" s="73"/>
      <c r="AB15" s="75"/>
      <c r="AC15" s="120">
        <v>2018</v>
      </c>
      <c r="AD15" s="120"/>
      <c r="AE15" s="120">
        <v>2019</v>
      </c>
      <c r="AF15" s="120"/>
      <c r="AG15" s="120">
        <v>2020</v>
      </c>
      <c r="AH15" s="120"/>
      <c r="AI15" s="63" t="s">
        <v>216</v>
      </c>
      <c r="AJ15" s="63" t="s">
        <v>384</v>
      </c>
      <c r="AK15" s="77"/>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ht="135" customHeight="1">
      <c r="A16" s="63"/>
      <c r="B16" s="63"/>
      <c r="C16" s="63"/>
      <c r="D16" s="64"/>
      <c r="E16" s="64"/>
      <c r="F16" s="80" t="s">
        <v>211</v>
      </c>
      <c r="G16" s="80" t="s">
        <v>34</v>
      </c>
      <c r="H16" s="80" t="s">
        <v>218</v>
      </c>
      <c r="I16" s="80" t="s">
        <v>34</v>
      </c>
      <c r="J16" s="80"/>
      <c r="K16" s="64" t="s">
        <v>385</v>
      </c>
      <c r="L16" s="64" t="s">
        <v>386</v>
      </c>
      <c r="M16" s="64" t="s">
        <v>387</v>
      </c>
      <c r="N16" s="121" t="s">
        <v>388</v>
      </c>
      <c r="O16" s="121" t="s">
        <v>389</v>
      </c>
      <c r="P16" s="64" t="s">
        <v>385</v>
      </c>
      <c r="Q16" s="64" t="s">
        <v>386</v>
      </c>
      <c r="R16" s="64" t="s">
        <v>387</v>
      </c>
      <c r="S16" s="121" t="s">
        <v>388</v>
      </c>
      <c r="T16" s="121" t="s">
        <v>389</v>
      </c>
      <c r="U16" s="64" t="s">
        <v>390</v>
      </c>
      <c r="V16" s="64" t="s">
        <v>391</v>
      </c>
      <c r="W16" s="64" t="s">
        <v>390</v>
      </c>
      <c r="X16" s="64" t="s">
        <v>391</v>
      </c>
      <c r="Y16" s="64" t="s">
        <v>390</v>
      </c>
      <c r="Z16" s="64" t="s">
        <v>391</v>
      </c>
      <c r="AA16" s="63" t="s">
        <v>392</v>
      </c>
      <c r="AB16" s="63" t="s">
        <v>393</v>
      </c>
      <c r="AC16" s="63" t="s">
        <v>394</v>
      </c>
      <c r="AD16" s="63" t="s">
        <v>34</v>
      </c>
      <c r="AE16" s="63" t="s">
        <v>394</v>
      </c>
      <c r="AF16" s="63" t="s">
        <v>34</v>
      </c>
      <c r="AG16" s="63" t="s">
        <v>394</v>
      </c>
      <c r="AH16" s="63" t="s">
        <v>34</v>
      </c>
      <c r="AI16" s="63"/>
      <c r="AJ16" s="63"/>
      <c r="AK16" s="80"/>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ht="19.5" customHeight="1">
      <c r="A17" s="63">
        <v>1</v>
      </c>
      <c r="B17" s="63">
        <v>2</v>
      </c>
      <c r="C17" s="63">
        <v>3</v>
      </c>
      <c r="D17" s="63">
        <v>4</v>
      </c>
      <c r="E17" s="63">
        <v>5</v>
      </c>
      <c r="F17" s="63">
        <v>6</v>
      </c>
      <c r="G17" s="63">
        <v>7</v>
      </c>
      <c r="H17" s="63">
        <v>8</v>
      </c>
      <c r="I17" s="63">
        <v>9</v>
      </c>
      <c r="J17" s="63">
        <v>10</v>
      </c>
      <c r="K17" s="63">
        <v>11</v>
      </c>
      <c r="L17" s="63">
        <v>12</v>
      </c>
      <c r="M17" s="63">
        <v>13</v>
      </c>
      <c r="N17" s="63">
        <v>14</v>
      </c>
      <c r="O17" s="63">
        <v>15</v>
      </c>
      <c r="P17" s="63">
        <v>16</v>
      </c>
      <c r="Q17" s="63">
        <v>17</v>
      </c>
      <c r="R17" s="63">
        <v>18</v>
      </c>
      <c r="S17" s="63">
        <v>19</v>
      </c>
      <c r="T17" s="63">
        <v>20</v>
      </c>
      <c r="U17" s="63">
        <v>21</v>
      </c>
      <c r="V17" s="63">
        <v>22</v>
      </c>
      <c r="W17" s="63">
        <v>23</v>
      </c>
      <c r="X17" s="63">
        <v>24</v>
      </c>
      <c r="Y17" s="63">
        <v>25</v>
      </c>
      <c r="Z17" s="63">
        <v>26</v>
      </c>
      <c r="AA17" s="63">
        <v>27</v>
      </c>
      <c r="AB17" s="63">
        <v>28</v>
      </c>
      <c r="AC17" s="81" t="s">
        <v>395</v>
      </c>
      <c r="AD17" s="81" t="s">
        <v>396</v>
      </c>
      <c r="AE17" s="81" t="s">
        <v>397</v>
      </c>
      <c r="AF17" s="81" t="s">
        <v>398</v>
      </c>
      <c r="AG17" s="81" t="s">
        <v>399</v>
      </c>
      <c r="AH17" s="81" t="s">
        <v>400</v>
      </c>
      <c r="AI17" s="63">
        <v>30</v>
      </c>
      <c r="AJ17" s="63">
        <v>31</v>
      </c>
      <c r="AK17" s="63">
        <v>32</v>
      </c>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56" customFormat="1" ht="17.25">
      <c r="A18" s="29"/>
      <c r="B18" s="30" t="s">
        <v>75</v>
      </c>
      <c r="C18" s="122"/>
      <c r="D18" s="123">
        <f t="shared" ref="D18:AK77" si="43">D19</f>
        <v>0</v>
      </c>
      <c r="E18" s="123">
        <f t="shared" si="43"/>
        <v>0</v>
      </c>
      <c r="F18" s="123">
        <f t="shared" si="43"/>
        <v>0</v>
      </c>
      <c r="G18" s="123">
        <f t="shared" si="43"/>
        <v>0</v>
      </c>
      <c r="H18" s="123">
        <f t="shared" si="43"/>
        <v>0</v>
      </c>
      <c r="I18" s="123">
        <f t="shared" si="43"/>
        <v>0</v>
      </c>
      <c r="J18" s="124">
        <f t="shared" si="43"/>
        <v>0</v>
      </c>
      <c r="K18" s="123">
        <f t="shared" si="43"/>
        <v>60.842413899999997</v>
      </c>
      <c r="L18" s="123">
        <f t="shared" si="43"/>
        <v>5.7729999999999997</v>
      </c>
      <c r="M18" s="123">
        <f t="shared" si="43"/>
        <v>15.982800000000001</v>
      </c>
      <c r="N18" s="123">
        <f t="shared" si="43"/>
        <v>31.195307920000005</v>
      </c>
      <c r="O18" s="123">
        <f t="shared" si="43"/>
        <v>0</v>
      </c>
      <c r="P18" s="123">
        <f t="shared" si="43"/>
        <v>0</v>
      </c>
      <c r="Q18" s="123">
        <f t="shared" si="43"/>
        <v>0</v>
      </c>
      <c r="R18" s="123">
        <f t="shared" si="43"/>
        <v>0</v>
      </c>
      <c r="S18" s="123">
        <f t="shared" si="43"/>
        <v>0</v>
      </c>
      <c r="T18" s="123">
        <f t="shared" si="43"/>
        <v>0</v>
      </c>
      <c r="U18" s="124">
        <f t="shared" si="43"/>
        <v>0</v>
      </c>
      <c r="V18" s="124">
        <f t="shared" si="43"/>
        <v>15.1124139</v>
      </c>
      <c r="W18" s="124">
        <f t="shared" si="43"/>
        <v>0</v>
      </c>
      <c r="X18" s="124">
        <f t="shared" si="43"/>
        <v>15.1124139</v>
      </c>
      <c r="Y18" s="124">
        <f t="shared" si="43"/>
        <v>0</v>
      </c>
      <c r="Z18" s="124">
        <f t="shared" si="43"/>
        <v>0</v>
      </c>
      <c r="AA18" s="124">
        <f t="shared" si="43"/>
        <v>0</v>
      </c>
      <c r="AB18" s="124">
        <f t="shared" si="43"/>
        <v>0</v>
      </c>
      <c r="AC18" s="124">
        <f t="shared" si="43"/>
        <v>12.280305979999998</v>
      </c>
      <c r="AD18" s="124">
        <f t="shared" si="43"/>
        <v>0</v>
      </c>
      <c r="AE18" s="124">
        <f t="shared" si="43"/>
        <v>30.835869999999996</v>
      </c>
      <c r="AF18" s="124">
        <f t="shared" si="43"/>
        <v>0</v>
      </c>
      <c r="AG18" s="124">
        <f t="shared" si="43"/>
        <v>10.505800000000001</v>
      </c>
      <c r="AH18" s="124">
        <f t="shared" si="43"/>
        <v>0</v>
      </c>
      <c r="AI18" s="124">
        <f t="shared" si="43"/>
        <v>60.843083899999996</v>
      </c>
      <c r="AJ18" s="123">
        <f t="shared" si="43"/>
        <v>0</v>
      </c>
      <c r="AK18" s="123">
        <f t="shared" si="43"/>
        <v>0</v>
      </c>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row>
    <row r="19" ht="45">
      <c r="A19" s="33" t="s">
        <v>77</v>
      </c>
      <c r="B19" s="34" t="s">
        <v>78</v>
      </c>
      <c r="C19" s="125"/>
      <c r="D19" s="126" t="s">
        <v>258</v>
      </c>
      <c r="E19" s="126" t="s">
        <v>258</v>
      </c>
      <c r="F19" s="126" t="s">
        <v>258</v>
      </c>
      <c r="G19" s="126" t="s">
        <v>258</v>
      </c>
      <c r="H19" s="126" t="s">
        <v>258</v>
      </c>
      <c r="I19" s="126" t="s">
        <v>258</v>
      </c>
      <c r="J19" s="127">
        <f t="shared" ref="J19:AI19" si="44">J20+J33</f>
        <v>0</v>
      </c>
      <c r="K19" s="126">
        <f t="shared" si="44"/>
        <v>60.842413899999997</v>
      </c>
      <c r="L19" s="126">
        <f t="shared" si="44"/>
        <v>5.7729999999999997</v>
      </c>
      <c r="M19" s="126">
        <f t="shared" si="44"/>
        <v>15.982800000000001</v>
      </c>
      <c r="N19" s="127">
        <f t="shared" si="44"/>
        <v>31.195307920000005</v>
      </c>
      <c r="O19" s="127">
        <f t="shared" si="44"/>
        <v>0</v>
      </c>
      <c r="P19" s="127" t="s">
        <v>258</v>
      </c>
      <c r="Q19" s="127" t="s">
        <v>258</v>
      </c>
      <c r="R19" s="127" t="s">
        <v>258</v>
      </c>
      <c r="S19" s="127" t="s">
        <v>258</v>
      </c>
      <c r="T19" s="127" t="s">
        <v>258</v>
      </c>
      <c r="U19" s="127">
        <f t="shared" si="44"/>
        <v>0</v>
      </c>
      <c r="V19" s="127">
        <f t="shared" si="44"/>
        <v>15.1124139</v>
      </c>
      <c r="W19" s="127">
        <f t="shared" si="44"/>
        <v>0</v>
      </c>
      <c r="X19" s="127">
        <f t="shared" si="44"/>
        <v>15.1124139</v>
      </c>
      <c r="Y19" s="127" t="s">
        <v>258</v>
      </c>
      <c r="Z19" s="127" t="s">
        <v>258</v>
      </c>
      <c r="AA19" s="127">
        <f t="shared" si="44"/>
        <v>0</v>
      </c>
      <c r="AB19" s="127" t="s">
        <v>258</v>
      </c>
      <c r="AC19" s="127">
        <f t="shared" si="44"/>
        <v>12.280305979999998</v>
      </c>
      <c r="AD19" s="127" t="s">
        <v>258</v>
      </c>
      <c r="AE19" s="127">
        <f t="shared" si="44"/>
        <v>30.835869999999996</v>
      </c>
      <c r="AF19" s="127" t="s">
        <v>258</v>
      </c>
      <c r="AG19" s="127">
        <f t="shared" si="44"/>
        <v>10.505800000000001</v>
      </c>
      <c r="AH19" s="127" t="s">
        <v>258</v>
      </c>
      <c r="AI19" s="127">
        <f t="shared" si="44"/>
        <v>60.843083899999996</v>
      </c>
      <c r="AJ19" s="126" t="s">
        <v>258</v>
      </c>
      <c r="AK19" s="126" t="s">
        <v>258</v>
      </c>
    </row>
    <row r="20" ht="45">
      <c r="A20" s="33" t="s">
        <v>79</v>
      </c>
      <c r="B20" s="34" t="s">
        <v>80</v>
      </c>
      <c r="C20" s="125"/>
      <c r="D20" s="126">
        <f t="shared" si="43"/>
        <v>0</v>
      </c>
      <c r="E20" s="126">
        <f t="shared" si="43"/>
        <v>0</v>
      </c>
      <c r="F20" s="126">
        <f t="shared" si="43"/>
        <v>0</v>
      </c>
      <c r="G20" s="126">
        <f t="shared" si="43"/>
        <v>0</v>
      </c>
      <c r="H20" s="126">
        <f t="shared" si="43"/>
        <v>0</v>
      </c>
      <c r="I20" s="126">
        <f t="shared" si="43"/>
        <v>0</v>
      </c>
      <c r="J20" s="127">
        <f t="shared" si="43"/>
        <v>0</v>
      </c>
      <c r="K20" s="126">
        <f t="shared" si="43"/>
        <v>45.729999999999997</v>
      </c>
      <c r="L20" s="126">
        <f t="shared" si="43"/>
        <v>5.7729999999999997</v>
      </c>
      <c r="M20" s="126">
        <f t="shared" si="43"/>
        <v>15.982800000000001</v>
      </c>
      <c r="N20" s="127">
        <f t="shared" si="43"/>
        <v>23.974200000000003</v>
      </c>
      <c r="O20" s="127">
        <f t="shared" si="43"/>
        <v>0</v>
      </c>
      <c r="P20" s="127">
        <f t="shared" si="43"/>
        <v>0</v>
      </c>
      <c r="Q20" s="127">
        <f t="shared" si="43"/>
        <v>0</v>
      </c>
      <c r="R20" s="127">
        <f t="shared" si="43"/>
        <v>0</v>
      </c>
      <c r="S20" s="127">
        <f t="shared" si="43"/>
        <v>0</v>
      </c>
      <c r="T20" s="127">
        <f t="shared" si="43"/>
        <v>0</v>
      </c>
      <c r="U20" s="127">
        <f t="shared" si="43"/>
        <v>0</v>
      </c>
      <c r="V20" s="127">
        <f t="shared" si="43"/>
        <v>0</v>
      </c>
      <c r="W20" s="127">
        <f t="shared" si="43"/>
        <v>0</v>
      </c>
      <c r="X20" s="127">
        <f t="shared" si="43"/>
        <v>0</v>
      </c>
      <c r="Y20" s="127">
        <f t="shared" si="43"/>
        <v>0</v>
      </c>
      <c r="Z20" s="127">
        <f t="shared" si="43"/>
        <v>0</v>
      </c>
      <c r="AA20" s="127">
        <f t="shared" si="43"/>
        <v>0</v>
      </c>
      <c r="AB20" s="127">
        <f t="shared" si="43"/>
        <v>0</v>
      </c>
      <c r="AC20" s="127">
        <f t="shared" si="43"/>
        <v>4.3889999999999976</v>
      </c>
      <c r="AD20" s="127" t="s">
        <v>258</v>
      </c>
      <c r="AE20" s="127">
        <f t="shared" si="43"/>
        <v>30.835869999999996</v>
      </c>
      <c r="AF20" s="127">
        <f t="shared" si="43"/>
        <v>0</v>
      </c>
      <c r="AG20" s="127">
        <f t="shared" si="43"/>
        <v>10.505800000000001</v>
      </c>
      <c r="AH20" s="127">
        <f t="shared" si="43"/>
        <v>0</v>
      </c>
      <c r="AI20" s="127">
        <f t="shared" si="43"/>
        <v>45.730669999999996</v>
      </c>
      <c r="AJ20" s="126">
        <f t="shared" si="43"/>
        <v>0</v>
      </c>
      <c r="AK20" s="126">
        <f t="shared" si="43"/>
        <v>0</v>
      </c>
    </row>
    <row r="21" ht="30">
      <c r="A21" s="33" t="s">
        <v>81</v>
      </c>
      <c r="B21" s="34" t="s">
        <v>82</v>
      </c>
      <c r="C21" s="125"/>
      <c r="D21" s="126" t="s">
        <v>258</v>
      </c>
      <c r="E21" s="126" t="s">
        <v>258</v>
      </c>
      <c r="F21" s="126" t="s">
        <v>258</v>
      </c>
      <c r="G21" s="126" t="s">
        <v>258</v>
      </c>
      <c r="H21" s="126" t="s">
        <v>258</v>
      </c>
      <c r="I21" s="126" t="s">
        <v>258</v>
      </c>
      <c r="J21" s="127">
        <f t="shared" ref="J21:AI21" si="45">SUM(J22:J32)</f>
        <v>0</v>
      </c>
      <c r="K21" s="126">
        <f t="shared" si="45"/>
        <v>45.729999999999997</v>
      </c>
      <c r="L21" s="126">
        <f t="shared" si="45"/>
        <v>5.7729999999999997</v>
      </c>
      <c r="M21" s="126">
        <f t="shared" si="45"/>
        <v>15.982800000000001</v>
      </c>
      <c r="N21" s="127">
        <f t="shared" si="45"/>
        <v>23.974200000000003</v>
      </c>
      <c r="O21" s="127">
        <f t="shared" si="45"/>
        <v>0</v>
      </c>
      <c r="P21" s="127" t="s">
        <v>258</v>
      </c>
      <c r="Q21" s="127" t="s">
        <v>258</v>
      </c>
      <c r="R21" s="127" t="s">
        <v>258</v>
      </c>
      <c r="S21" s="127" t="s">
        <v>258</v>
      </c>
      <c r="T21" s="127" t="s">
        <v>258</v>
      </c>
      <c r="U21" s="127">
        <f t="shared" si="45"/>
        <v>0</v>
      </c>
      <c r="V21" s="127">
        <f t="shared" si="45"/>
        <v>0</v>
      </c>
      <c r="W21" s="127">
        <f t="shared" si="45"/>
        <v>0</v>
      </c>
      <c r="X21" s="127">
        <f t="shared" si="45"/>
        <v>0</v>
      </c>
      <c r="Y21" s="127" t="s">
        <v>258</v>
      </c>
      <c r="Z21" s="127" t="s">
        <v>258</v>
      </c>
      <c r="AA21" s="127">
        <f t="shared" si="45"/>
        <v>0</v>
      </c>
      <c r="AB21" s="127" t="s">
        <v>258</v>
      </c>
      <c r="AC21" s="127">
        <f t="shared" si="45"/>
        <v>4.3889999999999976</v>
      </c>
      <c r="AD21" s="127" t="s">
        <v>258</v>
      </c>
      <c r="AE21" s="127">
        <f t="shared" si="45"/>
        <v>30.835869999999996</v>
      </c>
      <c r="AF21" s="127" t="s">
        <v>258</v>
      </c>
      <c r="AG21" s="127">
        <f t="shared" si="45"/>
        <v>10.505800000000001</v>
      </c>
      <c r="AH21" s="127" t="s">
        <v>258</v>
      </c>
      <c r="AI21" s="127">
        <f t="shared" si="45"/>
        <v>45.730669999999996</v>
      </c>
      <c r="AJ21" s="126" t="s">
        <v>258</v>
      </c>
      <c r="AK21" s="126" t="s">
        <v>258</v>
      </c>
    </row>
    <row r="22" ht="45">
      <c r="A22" s="36" t="s">
        <v>83</v>
      </c>
      <c r="B22" s="37" t="s">
        <v>84</v>
      </c>
      <c r="C22" s="9" t="s">
        <v>85</v>
      </c>
      <c r="D22" s="63" t="s">
        <v>276</v>
      </c>
      <c r="E22" s="63">
        <v>2018</v>
      </c>
      <c r="F22" s="63">
        <v>2019</v>
      </c>
      <c r="G22" s="120" t="s">
        <v>258</v>
      </c>
      <c r="H22" s="128" t="s">
        <v>258</v>
      </c>
      <c r="I22" s="128" t="s">
        <v>258</v>
      </c>
      <c r="J22" s="129">
        <v>0</v>
      </c>
      <c r="K22" s="129">
        <f t="shared" ref="K22:K85" si="46">SUM(L22:O22)</f>
        <v>3.496</v>
      </c>
      <c r="L22" s="129">
        <v>0.45600000000000002</v>
      </c>
      <c r="M22" s="129">
        <v>1.2160000000000002</v>
      </c>
      <c r="N22" s="129">
        <v>1.8239999999999998</v>
      </c>
      <c r="O22" s="129"/>
      <c r="P22" s="120" t="s">
        <v>258</v>
      </c>
      <c r="Q22" s="120" t="s">
        <v>258</v>
      </c>
      <c r="R22" s="120" t="s">
        <v>258</v>
      </c>
      <c r="S22" s="120" t="s">
        <v>258</v>
      </c>
      <c r="T22" s="120" t="s">
        <v>258</v>
      </c>
      <c r="U22" s="120" t="s">
        <v>258</v>
      </c>
      <c r="V22" s="120" t="s">
        <v>258</v>
      </c>
      <c r="W22" s="120" t="s">
        <v>258</v>
      </c>
      <c r="X22" s="120" t="s">
        <v>258</v>
      </c>
      <c r="Y22" s="120" t="s">
        <v>258</v>
      </c>
      <c r="Z22" s="120" t="s">
        <v>258</v>
      </c>
      <c r="AA22" s="120" t="s">
        <v>258</v>
      </c>
      <c r="AB22" s="120" t="s">
        <v>258</v>
      </c>
      <c r="AC22" s="129">
        <v>0.45599999999999952</v>
      </c>
      <c r="AD22" s="129" t="s">
        <v>258</v>
      </c>
      <c r="AE22" s="129">
        <v>3.0399999999999996</v>
      </c>
      <c r="AF22" s="129" t="s">
        <v>258</v>
      </c>
      <c r="AG22" s="129"/>
      <c r="AH22" s="129" t="s">
        <v>258</v>
      </c>
      <c r="AI22" s="129">
        <f t="shared" ref="AI22:AI85" si="47">AC22+AE22+AG22</f>
        <v>3.4959999999999991</v>
      </c>
      <c r="AJ22" s="120" t="s">
        <v>258</v>
      </c>
      <c r="AK22" s="120" t="s">
        <v>258</v>
      </c>
    </row>
    <row r="23" ht="45">
      <c r="A23" s="36" t="s">
        <v>86</v>
      </c>
      <c r="B23" s="37" t="s">
        <v>87</v>
      </c>
      <c r="C23" s="9" t="s">
        <v>88</v>
      </c>
      <c r="D23" s="63" t="s">
        <v>276</v>
      </c>
      <c r="E23" s="63">
        <v>2018</v>
      </c>
      <c r="F23" s="63">
        <v>2019</v>
      </c>
      <c r="G23" s="120" t="s">
        <v>258</v>
      </c>
      <c r="H23" s="128" t="s">
        <v>258</v>
      </c>
      <c r="I23" s="128" t="s">
        <v>258</v>
      </c>
      <c r="J23" s="129">
        <v>0</v>
      </c>
      <c r="K23" s="129">
        <f t="shared" si="46"/>
        <v>2.7690000000000001</v>
      </c>
      <c r="L23" s="129">
        <v>0.36099999999999999</v>
      </c>
      <c r="M23" s="129">
        <v>0.96320000000000017</v>
      </c>
      <c r="N23" s="129">
        <v>1.4448000000000001</v>
      </c>
      <c r="O23" s="130"/>
      <c r="P23" s="120" t="s">
        <v>258</v>
      </c>
      <c r="Q23" s="120" t="s">
        <v>258</v>
      </c>
      <c r="R23" s="120" t="s">
        <v>258</v>
      </c>
      <c r="S23" s="120" t="s">
        <v>258</v>
      </c>
      <c r="T23" s="120" t="s">
        <v>258</v>
      </c>
      <c r="U23" s="120" t="s">
        <v>258</v>
      </c>
      <c r="V23" s="120" t="s">
        <v>258</v>
      </c>
      <c r="W23" s="120" t="s">
        <v>258</v>
      </c>
      <c r="X23" s="120" t="s">
        <v>258</v>
      </c>
      <c r="Y23" s="120" t="s">
        <v>258</v>
      </c>
      <c r="Z23" s="120" t="s">
        <v>258</v>
      </c>
      <c r="AA23" s="120" t="s">
        <v>258</v>
      </c>
      <c r="AB23" s="120" t="s">
        <v>258</v>
      </c>
      <c r="AC23" s="129">
        <v>0.36119999999999974</v>
      </c>
      <c r="AD23" s="129" t="s">
        <v>258</v>
      </c>
      <c r="AE23" s="129">
        <v>2.4080000000000004</v>
      </c>
      <c r="AF23" s="129" t="s">
        <v>258</v>
      </c>
      <c r="AG23" s="129"/>
      <c r="AH23" s="129" t="s">
        <v>258</v>
      </c>
      <c r="AI23" s="129">
        <f t="shared" si="47"/>
        <v>2.7692000000000001</v>
      </c>
      <c r="AJ23" s="120" t="s">
        <v>258</v>
      </c>
      <c r="AK23" s="120" t="s">
        <v>258</v>
      </c>
    </row>
    <row r="24" ht="45">
      <c r="A24" s="36" t="s">
        <v>89</v>
      </c>
      <c r="B24" s="37" t="s">
        <v>90</v>
      </c>
      <c r="C24" s="9" t="s">
        <v>91</v>
      </c>
      <c r="D24" s="63" t="s">
        <v>276</v>
      </c>
      <c r="E24" s="63">
        <v>2018</v>
      </c>
      <c r="F24" s="63">
        <v>2019</v>
      </c>
      <c r="G24" s="120" t="s">
        <v>258</v>
      </c>
      <c r="H24" s="128" t="s">
        <v>258</v>
      </c>
      <c r="I24" s="128" t="s">
        <v>258</v>
      </c>
      <c r="J24" s="129">
        <v>0</v>
      </c>
      <c r="K24" s="129">
        <f t="shared" si="46"/>
        <v>1.1319999999999999</v>
      </c>
      <c r="L24" s="129">
        <v>0.14799999999999999</v>
      </c>
      <c r="M24" s="129">
        <v>0.39359999999999995</v>
      </c>
      <c r="N24" s="129">
        <v>0.59039999999999992</v>
      </c>
      <c r="O24" s="130"/>
      <c r="P24" s="120" t="s">
        <v>258</v>
      </c>
      <c r="Q24" s="120" t="s">
        <v>258</v>
      </c>
      <c r="R24" s="120" t="s">
        <v>258</v>
      </c>
      <c r="S24" s="120" t="s">
        <v>258</v>
      </c>
      <c r="T24" s="120" t="s">
        <v>258</v>
      </c>
      <c r="U24" s="120" t="s">
        <v>258</v>
      </c>
      <c r="V24" s="120" t="s">
        <v>258</v>
      </c>
      <c r="W24" s="120" t="s">
        <v>258</v>
      </c>
      <c r="X24" s="120" t="s">
        <v>258</v>
      </c>
      <c r="Y24" s="120" t="s">
        <v>258</v>
      </c>
      <c r="Z24" s="120" t="s">
        <v>258</v>
      </c>
      <c r="AA24" s="120" t="s">
        <v>258</v>
      </c>
      <c r="AB24" s="120" t="s">
        <v>258</v>
      </c>
      <c r="AC24" s="129">
        <v>0.14759999999999995</v>
      </c>
      <c r="AD24" s="129" t="s">
        <v>258</v>
      </c>
      <c r="AE24" s="129">
        <v>0.98399999999999999</v>
      </c>
      <c r="AF24" s="129" t="s">
        <v>258</v>
      </c>
      <c r="AG24" s="129"/>
      <c r="AH24" s="129" t="s">
        <v>258</v>
      </c>
      <c r="AI24" s="129">
        <f t="shared" si="47"/>
        <v>1.1315999999999999</v>
      </c>
      <c r="AJ24" s="120" t="s">
        <v>258</v>
      </c>
      <c r="AK24" s="120" t="s">
        <v>258</v>
      </c>
    </row>
    <row r="25" ht="45">
      <c r="A25" s="36" t="s">
        <v>92</v>
      </c>
      <c r="B25" s="37" t="s">
        <v>93</v>
      </c>
      <c r="C25" s="9" t="s">
        <v>94</v>
      </c>
      <c r="D25" s="63" t="s">
        <v>276</v>
      </c>
      <c r="E25" s="63">
        <v>2019</v>
      </c>
      <c r="F25" s="63">
        <v>2020</v>
      </c>
      <c r="G25" s="120" t="s">
        <v>258</v>
      </c>
      <c r="H25" s="128" t="s">
        <v>258</v>
      </c>
      <c r="I25" s="128" t="s">
        <v>258</v>
      </c>
      <c r="J25" s="129">
        <v>0</v>
      </c>
      <c r="K25" s="129">
        <f t="shared" si="46"/>
        <v>2.6079999999999997</v>
      </c>
      <c r="L25" s="129">
        <v>0.14799999999999999</v>
      </c>
      <c r="M25" s="129">
        <v>0.98399999999999999</v>
      </c>
      <c r="N25" s="129">
        <v>1.476</v>
      </c>
      <c r="O25" s="130"/>
      <c r="P25" s="120" t="s">
        <v>258</v>
      </c>
      <c r="Q25" s="120" t="s">
        <v>258</v>
      </c>
      <c r="R25" s="120" t="s">
        <v>258</v>
      </c>
      <c r="S25" s="120" t="s">
        <v>258</v>
      </c>
      <c r="T25" s="120" t="s">
        <v>258</v>
      </c>
      <c r="U25" s="120" t="s">
        <v>258</v>
      </c>
      <c r="V25" s="120" t="s">
        <v>258</v>
      </c>
      <c r="W25" s="120" t="s">
        <v>258</v>
      </c>
      <c r="X25" s="120" t="s">
        <v>258</v>
      </c>
      <c r="Y25" s="120" t="s">
        <v>258</v>
      </c>
      <c r="Z25" s="120" t="s">
        <v>258</v>
      </c>
      <c r="AA25" s="120" t="s">
        <v>258</v>
      </c>
      <c r="AB25" s="120" t="s">
        <v>258</v>
      </c>
      <c r="AC25" s="129"/>
      <c r="AD25" s="129" t="s">
        <v>258</v>
      </c>
      <c r="AE25" s="129">
        <v>0.34019999999999984</v>
      </c>
      <c r="AF25" s="129" t="s">
        <v>258</v>
      </c>
      <c r="AG25" s="129">
        <v>2.2679999999999998</v>
      </c>
      <c r="AH25" s="129" t="s">
        <v>258</v>
      </c>
      <c r="AI25" s="129">
        <f t="shared" si="47"/>
        <v>2.6081999999999996</v>
      </c>
      <c r="AJ25" s="120" t="s">
        <v>258</v>
      </c>
      <c r="AK25" s="120" t="s">
        <v>258</v>
      </c>
    </row>
    <row r="26" ht="45">
      <c r="A26" s="36" t="s">
        <v>95</v>
      </c>
      <c r="B26" s="37" t="s">
        <v>96</v>
      </c>
      <c r="C26" s="9" t="s">
        <v>97</v>
      </c>
      <c r="D26" s="63" t="s">
        <v>276</v>
      </c>
      <c r="E26" s="63">
        <v>2019</v>
      </c>
      <c r="F26" s="63">
        <v>2020</v>
      </c>
      <c r="G26" s="120" t="s">
        <v>258</v>
      </c>
      <c r="H26" s="128" t="s">
        <v>258</v>
      </c>
      <c r="I26" s="128" t="s">
        <v>258</v>
      </c>
      <c r="J26" s="129">
        <v>0</v>
      </c>
      <c r="K26" s="129">
        <f t="shared" si="46"/>
        <v>5.1980000000000004</v>
      </c>
      <c r="L26" s="129">
        <v>0.67800000000000005</v>
      </c>
      <c r="M26" s="129">
        <v>1.8080000000000003</v>
      </c>
      <c r="N26" s="129">
        <v>2.7120000000000002</v>
      </c>
      <c r="O26" s="130"/>
      <c r="P26" s="120" t="s">
        <v>258</v>
      </c>
      <c r="Q26" s="120" t="s">
        <v>258</v>
      </c>
      <c r="R26" s="120" t="s">
        <v>258</v>
      </c>
      <c r="S26" s="120" t="s">
        <v>258</v>
      </c>
      <c r="T26" s="120" t="s">
        <v>258</v>
      </c>
      <c r="U26" s="120" t="s">
        <v>258</v>
      </c>
      <c r="V26" s="120" t="s">
        <v>258</v>
      </c>
      <c r="W26" s="120" t="s">
        <v>258</v>
      </c>
      <c r="X26" s="120" t="s">
        <v>258</v>
      </c>
      <c r="Y26" s="120" t="s">
        <v>258</v>
      </c>
      <c r="Z26" s="120" t="s">
        <v>258</v>
      </c>
      <c r="AA26" s="120" t="s">
        <v>258</v>
      </c>
      <c r="AB26" s="120" t="s">
        <v>258</v>
      </c>
      <c r="AC26" s="129"/>
      <c r="AD26" s="129" t="s">
        <v>258</v>
      </c>
      <c r="AE26" s="129">
        <v>0.67799999999999994</v>
      </c>
      <c r="AF26" s="129" t="s">
        <v>258</v>
      </c>
      <c r="AG26" s="129">
        <v>4.5200000000000005</v>
      </c>
      <c r="AH26" s="129" t="s">
        <v>258</v>
      </c>
      <c r="AI26" s="129">
        <f t="shared" si="47"/>
        <v>5.1980000000000004</v>
      </c>
      <c r="AJ26" s="120" t="s">
        <v>258</v>
      </c>
      <c r="AK26" s="120" t="s">
        <v>258</v>
      </c>
    </row>
    <row r="27" ht="45">
      <c r="A27" s="36" t="s">
        <v>98</v>
      </c>
      <c r="B27" s="40" t="s">
        <v>99</v>
      </c>
      <c r="C27" s="9" t="s">
        <v>100</v>
      </c>
      <c r="D27" s="63" t="s">
        <v>276</v>
      </c>
      <c r="E27" s="63">
        <v>2018</v>
      </c>
      <c r="F27" s="63">
        <v>2019</v>
      </c>
      <c r="G27" s="120" t="s">
        <v>258</v>
      </c>
      <c r="H27" s="128" t="s">
        <v>258</v>
      </c>
      <c r="I27" s="128" t="s">
        <v>258</v>
      </c>
      <c r="J27" s="129">
        <v>0</v>
      </c>
      <c r="K27" s="129">
        <f t="shared" si="46"/>
        <v>9.9130000000000003</v>
      </c>
      <c r="L27" s="129">
        <v>1.2929999999999999</v>
      </c>
      <c r="M27" s="129">
        <v>3.4480000000000004</v>
      </c>
      <c r="N27" s="129">
        <v>5.1720000000000006</v>
      </c>
      <c r="O27" s="129"/>
      <c r="P27" s="120" t="s">
        <v>258</v>
      </c>
      <c r="Q27" s="120" t="s">
        <v>258</v>
      </c>
      <c r="R27" s="120" t="s">
        <v>258</v>
      </c>
      <c r="S27" s="120" t="s">
        <v>258</v>
      </c>
      <c r="T27" s="120" t="s">
        <v>258</v>
      </c>
      <c r="U27" s="120" t="s">
        <v>258</v>
      </c>
      <c r="V27" s="120" t="s">
        <v>258</v>
      </c>
      <c r="W27" s="120" t="s">
        <v>258</v>
      </c>
      <c r="X27" s="120" t="s">
        <v>258</v>
      </c>
      <c r="Y27" s="120" t="s">
        <v>258</v>
      </c>
      <c r="Z27" s="120" t="s">
        <v>258</v>
      </c>
      <c r="AA27" s="120" t="s">
        <v>258</v>
      </c>
      <c r="AB27" s="120" t="s">
        <v>258</v>
      </c>
      <c r="AC27" s="129">
        <v>1.2929999999999993</v>
      </c>
      <c r="AD27" s="129" t="s">
        <v>258</v>
      </c>
      <c r="AE27" s="129">
        <v>8.620000000000001</v>
      </c>
      <c r="AF27" s="129" t="s">
        <v>258</v>
      </c>
      <c r="AG27" s="129"/>
      <c r="AH27" s="129" t="s">
        <v>258</v>
      </c>
      <c r="AI27" s="129">
        <f t="shared" si="47"/>
        <v>9.9130000000000003</v>
      </c>
      <c r="AJ27" s="120" t="s">
        <v>258</v>
      </c>
      <c r="AK27" s="120" t="s">
        <v>258</v>
      </c>
    </row>
    <row r="28" ht="45">
      <c r="A28" s="36" t="s">
        <v>101</v>
      </c>
      <c r="B28" s="40" t="s">
        <v>102</v>
      </c>
      <c r="C28" s="9" t="s">
        <v>103</v>
      </c>
      <c r="D28" s="63" t="s">
        <v>276</v>
      </c>
      <c r="E28" s="63">
        <v>2019</v>
      </c>
      <c r="F28" s="63">
        <v>2020</v>
      </c>
      <c r="G28" s="120" t="s">
        <v>258</v>
      </c>
      <c r="H28" s="128" t="s">
        <v>258</v>
      </c>
      <c r="I28" s="128" t="s">
        <v>258</v>
      </c>
      <c r="J28" s="129">
        <v>0</v>
      </c>
      <c r="K28" s="129">
        <f t="shared" si="46"/>
        <v>2.4809999999999999</v>
      </c>
      <c r="L28" s="129">
        <v>0.32400000000000001</v>
      </c>
      <c r="M28" s="129">
        <v>0.86280000000000001</v>
      </c>
      <c r="N28" s="129">
        <v>1.2942</v>
      </c>
      <c r="O28" s="130"/>
      <c r="P28" s="120" t="s">
        <v>258</v>
      </c>
      <c r="Q28" s="120" t="s">
        <v>258</v>
      </c>
      <c r="R28" s="120" t="s">
        <v>258</v>
      </c>
      <c r="S28" s="120" t="s">
        <v>258</v>
      </c>
      <c r="T28" s="120" t="s">
        <v>258</v>
      </c>
      <c r="U28" s="120" t="s">
        <v>258</v>
      </c>
      <c r="V28" s="120" t="s">
        <v>258</v>
      </c>
      <c r="W28" s="120" t="s">
        <v>258</v>
      </c>
      <c r="X28" s="120" t="s">
        <v>258</v>
      </c>
      <c r="Y28" s="120" t="s">
        <v>258</v>
      </c>
      <c r="Z28" s="120" t="s">
        <v>258</v>
      </c>
      <c r="AA28" s="120" t="s">
        <v>258</v>
      </c>
      <c r="AB28" s="120" t="s">
        <v>258</v>
      </c>
      <c r="AC28" s="129"/>
      <c r="AD28" s="129" t="s">
        <v>258</v>
      </c>
      <c r="AE28" s="129">
        <v>0.3236699999999999</v>
      </c>
      <c r="AF28" s="129" t="s">
        <v>258</v>
      </c>
      <c r="AG28" s="129">
        <v>2.1577999999999999</v>
      </c>
      <c r="AH28" s="129" t="s">
        <v>258</v>
      </c>
      <c r="AI28" s="129">
        <f t="shared" si="47"/>
        <v>2.4814699999999998</v>
      </c>
      <c r="AJ28" s="120" t="s">
        <v>258</v>
      </c>
      <c r="AK28" s="120" t="s">
        <v>258</v>
      </c>
    </row>
    <row r="29" ht="45">
      <c r="A29" s="36" t="s">
        <v>104</v>
      </c>
      <c r="B29" s="40" t="s">
        <v>105</v>
      </c>
      <c r="C29" s="9" t="s">
        <v>106</v>
      </c>
      <c r="D29" s="63" t="s">
        <v>276</v>
      </c>
      <c r="E29" s="63">
        <v>2018</v>
      </c>
      <c r="F29" s="63">
        <v>2019</v>
      </c>
      <c r="G29" s="120" t="s">
        <v>258</v>
      </c>
      <c r="H29" s="128" t="s">
        <v>258</v>
      </c>
      <c r="I29" s="128" t="s">
        <v>258</v>
      </c>
      <c r="J29" s="129">
        <v>0</v>
      </c>
      <c r="K29" s="129">
        <f t="shared" si="46"/>
        <v>2.125</v>
      </c>
      <c r="L29" s="129">
        <v>0.27700000000000002</v>
      </c>
      <c r="M29" s="129">
        <v>0.73919999999999997</v>
      </c>
      <c r="N29" s="129">
        <v>1.1087999999999998</v>
      </c>
      <c r="O29" s="130"/>
      <c r="P29" s="120" t="s">
        <v>258</v>
      </c>
      <c r="Q29" s="120" t="s">
        <v>258</v>
      </c>
      <c r="R29" s="120" t="s">
        <v>258</v>
      </c>
      <c r="S29" s="120" t="s">
        <v>258</v>
      </c>
      <c r="T29" s="120" t="s">
        <v>258</v>
      </c>
      <c r="U29" s="120" t="s">
        <v>258</v>
      </c>
      <c r="V29" s="120" t="s">
        <v>258</v>
      </c>
      <c r="W29" s="120" t="s">
        <v>258</v>
      </c>
      <c r="X29" s="120" t="s">
        <v>258</v>
      </c>
      <c r="Y29" s="120" t="s">
        <v>258</v>
      </c>
      <c r="Z29" s="120" t="s">
        <v>258</v>
      </c>
      <c r="AA29" s="120" t="s">
        <v>258</v>
      </c>
      <c r="AB29" s="120" t="s">
        <v>258</v>
      </c>
      <c r="AC29" s="129">
        <v>0.27719999999999989</v>
      </c>
      <c r="AD29" s="129" t="s">
        <v>258</v>
      </c>
      <c r="AE29" s="129">
        <v>1.8480000000000001</v>
      </c>
      <c r="AF29" s="129" t="s">
        <v>258</v>
      </c>
      <c r="AG29" s="129"/>
      <c r="AH29" s="129" t="s">
        <v>258</v>
      </c>
      <c r="AI29" s="129">
        <f t="shared" si="47"/>
        <v>2.1252</v>
      </c>
      <c r="AJ29" s="120" t="s">
        <v>258</v>
      </c>
      <c r="AK29" s="120" t="s">
        <v>258</v>
      </c>
    </row>
    <row r="30" s="13" customFormat="1" ht="45">
      <c r="A30" s="36" t="s">
        <v>107</v>
      </c>
      <c r="B30" s="40" t="s">
        <v>108</v>
      </c>
      <c r="C30" s="9" t="s">
        <v>109</v>
      </c>
      <c r="D30" s="63" t="s">
        <v>276</v>
      </c>
      <c r="E30" s="63">
        <v>2019</v>
      </c>
      <c r="F30" s="63">
        <v>2020</v>
      </c>
      <c r="G30" s="120" t="s">
        <v>258</v>
      </c>
      <c r="H30" s="128" t="s">
        <v>258</v>
      </c>
      <c r="I30" s="128" t="s">
        <v>258</v>
      </c>
      <c r="J30" s="129">
        <v>0</v>
      </c>
      <c r="K30" s="129">
        <f t="shared" si="46"/>
        <v>1.794</v>
      </c>
      <c r="L30" s="129">
        <v>0.23399999999999976</v>
      </c>
      <c r="M30" s="129">
        <v>0.62400000000000011</v>
      </c>
      <c r="N30" s="129">
        <v>0.93600000000000017</v>
      </c>
      <c r="O30" s="130"/>
      <c r="P30" s="120" t="s">
        <v>258</v>
      </c>
      <c r="Q30" s="120" t="s">
        <v>258</v>
      </c>
      <c r="R30" s="120" t="s">
        <v>258</v>
      </c>
      <c r="S30" s="120" t="s">
        <v>258</v>
      </c>
      <c r="T30" s="120" t="s">
        <v>258</v>
      </c>
      <c r="U30" s="120" t="s">
        <v>258</v>
      </c>
      <c r="V30" s="120" t="s">
        <v>258</v>
      </c>
      <c r="W30" s="120" t="s">
        <v>258</v>
      </c>
      <c r="X30" s="120" t="s">
        <v>258</v>
      </c>
      <c r="Y30" s="120" t="s">
        <v>258</v>
      </c>
      <c r="Z30" s="120" t="s">
        <v>258</v>
      </c>
      <c r="AA30" s="120" t="s">
        <v>258</v>
      </c>
      <c r="AB30" s="120" t="s">
        <v>258</v>
      </c>
      <c r="AC30" s="129"/>
      <c r="AD30" s="129" t="s">
        <v>258</v>
      </c>
      <c r="AE30" s="129">
        <v>0.23399999999999976</v>
      </c>
      <c r="AF30" s="129" t="s">
        <v>258</v>
      </c>
      <c r="AG30" s="129">
        <v>1.5600000000000001</v>
      </c>
      <c r="AH30" s="129" t="s">
        <v>258</v>
      </c>
      <c r="AI30" s="129">
        <f t="shared" si="47"/>
        <v>1.7939999999999998</v>
      </c>
      <c r="AJ30" s="120" t="s">
        <v>258</v>
      </c>
      <c r="AK30" s="120" t="s">
        <v>258</v>
      </c>
    </row>
    <row r="31" ht="30">
      <c r="A31" s="36" t="s">
        <v>110</v>
      </c>
      <c r="B31" s="40" t="s">
        <v>111</v>
      </c>
      <c r="C31" s="9" t="s">
        <v>112</v>
      </c>
      <c r="D31" s="63" t="s">
        <v>276</v>
      </c>
      <c r="E31" s="63">
        <v>2018</v>
      </c>
      <c r="F31" s="63">
        <v>2019</v>
      </c>
      <c r="G31" s="120" t="s">
        <v>258</v>
      </c>
      <c r="H31" s="128" t="s">
        <v>258</v>
      </c>
      <c r="I31" s="128" t="s">
        <v>258</v>
      </c>
      <c r="J31" s="129">
        <v>0</v>
      </c>
      <c r="K31" s="129">
        <f t="shared" si="46"/>
        <v>12.811</v>
      </c>
      <c r="L31" s="129">
        <v>1.671</v>
      </c>
      <c r="M31" s="129">
        <v>4.4560000000000004</v>
      </c>
      <c r="N31" s="129">
        <v>6.6840000000000002</v>
      </c>
      <c r="O31" s="130"/>
      <c r="P31" s="120" t="s">
        <v>258</v>
      </c>
      <c r="Q31" s="120" t="s">
        <v>258</v>
      </c>
      <c r="R31" s="120" t="s">
        <v>258</v>
      </c>
      <c r="S31" s="120" t="s">
        <v>258</v>
      </c>
      <c r="T31" s="120" t="s">
        <v>258</v>
      </c>
      <c r="U31" s="120" t="s">
        <v>258</v>
      </c>
      <c r="V31" s="120" t="s">
        <v>258</v>
      </c>
      <c r="W31" s="120" t="s">
        <v>258</v>
      </c>
      <c r="X31" s="120" t="s">
        <v>258</v>
      </c>
      <c r="Y31" s="120" t="s">
        <v>258</v>
      </c>
      <c r="Z31" s="120" t="s">
        <v>258</v>
      </c>
      <c r="AA31" s="120" t="s">
        <v>258</v>
      </c>
      <c r="AB31" s="120" t="s">
        <v>258</v>
      </c>
      <c r="AC31" s="129">
        <v>1.6709999999999994</v>
      </c>
      <c r="AD31" s="129" t="s">
        <v>258</v>
      </c>
      <c r="AE31" s="129">
        <v>11.140000000000001</v>
      </c>
      <c r="AF31" s="129" t="s">
        <v>258</v>
      </c>
      <c r="AG31" s="129"/>
      <c r="AH31" s="129" t="s">
        <v>258</v>
      </c>
      <c r="AI31" s="129">
        <f t="shared" si="47"/>
        <v>12.811</v>
      </c>
      <c r="AJ31" s="120" t="s">
        <v>258</v>
      </c>
      <c r="AK31" s="120" t="s">
        <v>258</v>
      </c>
    </row>
    <row r="32" ht="45">
      <c r="A32" s="36" t="s">
        <v>113</v>
      </c>
      <c r="B32" s="41" t="s">
        <v>114</v>
      </c>
      <c r="C32" s="9" t="s">
        <v>115</v>
      </c>
      <c r="D32" s="63" t="s">
        <v>276</v>
      </c>
      <c r="E32" s="63">
        <v>2018</v>
      </c>
      <c r="F32" s="63">
        <v>2019</v>
      </c>
      <c r="G32" s="120" t="s">
        <v>258</v>
      </c>
      <c r="H32" s="128" t="s">
        <v>258</v>
      </c>
      <c r="I32" s="128" t="s">
        <v>258</v>
      </c>
      <c r="J32" s="129">
        <v>0</v>
      </c>
      <c r="K32" s="129">
        <f t="shared" si="46"/>
        <v>1.403</v>
      </c>
      <c r="L32" s="129">
        <v>0.183</v>
      </c>
      <c r="M32" s="129">
        <v>0.48799999999999999</v>
      </c>
      <c r="N32" s="129">
        <v>0.73199999999999998</v>
      </c>
      <c r="O32" s="130"/>
      <c r="P32" s="120" t="s">
        <v>258</v>
      </c>
      <c r="Q32" s="120" t="s">
        <v>258</v>
      </c>
      <c r="R32" s="120" t="s">
        <v>258</v>
      </c>
      <c r="S32" s="120" t="s">
        <v>258</v>
      </c>
      <c r="T32" s="120" t="s">
        <v>258</v>
      </c>
      <c r="U32" s="120" t="s">
        <v>258</v>
      </c>
      <c r="V32" s="120" t="s">
        <v>258</v>
      </c>
      <c r="W32" s="120" t="s">
        <v>258</v>
      </c>
      <c r="X32" s="120" t="s">
        <v>258</v>
      </c>
      <c r="Y32" s="120" t="s">
        <v>258</v>
      </c>
      <c r="Z32" s="120" t="s">
        <v>258</v>
      </c>
      <c r="AA32" s="120" t="s">
        <v>258</v>
      </c>
      <c r="AB32" s="120" t="s">
        <v>258</v>
      </c>
      <c r="AC32" s="129">
        <v>0.18299999999999983</v>
      </c>
      <c r="AD32" s="129" t="s">
        <v>258</v>
      </c>
      <c r="AE32" s="129">
        <v>1.22</v>
      </c>
      <c r="AF32" s="129" t="s">
        <v>258</v>
      </c>
      <c r="AG32" s="129"/>
      <c r="AH32" s="129" t="s">
        <v>258</v>
      </c>
      <c r="AI32" s="129">
        <f t="shared" si="47"/>
        <v>1.4029999999999998</v>
      </c>
      <c r="AJ32" s="120" t="s">
        <v>258</v>
      </c>
      <c r="AK32" s="120" t="s">
        <v>258</v>
      </c>
    </row>
    <row r="33" ht="45">
      <c r="A33" s="33" t="s">
        <v>116</v>
      </c>
      <c r="B33" s="34" t="s">
        <v>117</v>
      </c>
      <c r="C33" s="42"/>
      <c r="D33" s="126">
        <f t="shared" si="43"/>
        <v>0</v>
      </c>
      <c r="E33" s="126">
        <f t="shared" si="43"/>
        <v>0</v>
      </c>
      <c r="F33" s="126">
        <f t="shared" si="43"/>
        <v>0</v>
      </c>
      <c r="G33" s="126">
        <f t="shared" si="43"/>
        <v>0</v>
      </c>
      <c r="H33" s="126">
        <f t="shared" si="43"/>
        <v>0</v>
      </c>
      <c r="I33" s="126">
        <f t="shared" si="43"/>
        <v>0</v>
      </c>
      <c r="J33" s="127">
        <f t="shared" si="43"/>
        <v>0</v>
      </c>
      <c r="K33" s="127">
        <f t="shared" si="43"/>
        <v>15.1124139</v>
      </c>
      <c r="L33" s="127">
        <f t="shared" si="43"/>
        <v>0</v>
      </c>
      <c r="M33" s="127">
        <f t="shared" si="43"/>
        <v>0</v>
      </c>
      <c r="N33" s="127">
        <f t="shared" si="43"/>
        <v>7.2211079199999997</v>
      </c>
      <c r="O33" s="126">
        <f t="shared" si="43"/>
        <v>0</v>
      </c>
      <c r="P33" s="126">
        <f t="shared" si="43"/>
        <v>0</v>
      </c>
      <c r="Q33" s="126">
        <f t="shared" si="43"/>
        <v>0</v>
      </c>
      <c r="R33" s="126">
        <f t="shared" si="43"/>
        <v>0</v>
      </c>
      <c r="S33" s="126">
        <f t="shared" si="43"/>
        <v>0</v>
      </c>
      <c r="T33" s="126">
        <f t="shared" ref="T33:AI34" si="48">T34</f>
        <v>0</v>
      </c>
      <c r="U33" s="127">
        <f t="shared" si="48"/>
        <v>0</v>
      </c>
      <c r="V33" s="127">
        <f t="shared" si="48"/>
        <v>15.1124139</v>
      </c>
      <c r="W33" s="127">
        <f t="shared" si="48"/>
        <v>0</v>
      </c>
      <c r="X33" s="127">
        <f t="shared" si="48"/>
        <v>15.1124139</v>
      </c>
      <c r="Y33" s="127">
        <f t="shared" si="48"/>
        <v>0</v>
      </c>
      <c r="Z33" s="127">
        <f t="shared" si="48"/>
        <v>0</v>
      </c>
      <c r="AA33" s="127">
        <f t="shared" si="48"/>
        <v>0</v>
      </c>
      <c r="AB33" s="127">
        <f t="shared" si="48"/>
        <v>0</v>
      </c>
      <c r="AC33" s="127">
        <f t="shared" si="48"/>
        <v>7.8913059800000003</v>
      </c>
      <c r="AD33" s="127">
        <f t="shared" si="48"/>
        <v>0</v>
      </c>
      <c r="AE33" s="127">
        <f t="shared" si="48"/>
        <v>0</v>
      </c>
      <c r="AF33" s="127">
        <f t="shared" si="48"/>
        <v>0</v>
      </c>
      <c r="AG33" s="127">
        <f t="shared" si="48"/>
        <v>0</v>
      </c>
      <c r="AH33" s="126">
        <f t="shared" si="48"/>
        <v>0</v>
      </c>
      <c r="AI33" s="127">
        <f t="shared" si="48"/>
        <v>15.1124139</v>
      </c>
      <c r="AJ33" s="126">
        <f t="shared" ref="AJ33:AJ34" si="49">AJ34</f>
        <v>0</v>
      </c>
      <c r="AK33" s="126">
        <f t="shared" ref="AK33:AK34" si="50">AK34</f>
        <v>0</v>
      </c>
    </row>
    <row r="34" ht="45">
      <c r="A34" s="33" t="s">
        <v>118</v>
      </c>
      <c r="B34" s="34" t="s">
        <v>119</v>
      </c>
      <c r="C34" s="42"/>
      <c r="D34" s="126" t="s">
        <v>258</v>
      </c>
      <c r="E34" s="126" t="s">
        <v>258</v>
      </c>
      <c r="F34" s="126" t="s">
        <v>258</v>
      </c>
      <c r="G34" s="126">
        <f t="shared" si="43"/>
        <v>0</v>
      </c>
      <c r="H34" s="126">
        <f t="shared" si="43"/>
        <v>0</v>
      </c>
      <c r="I34" s="126">
        <f t="shared" si="43"/>
        <v>0</v>
      </c>
      <c r="J34" s="127">
        <f t="shared" si="43"/>
        <v>0</v>
      </c>
      <c r="K34" s="127">
        <f t="shared" si="43"/>
        <v>15.1124139</v>
      </c>
      <c r="L34" s="127">
        <f t="shared" si="43"/>
        <v>0</v>
      </c>
      <c r="M34" s="127">
        <f t="shared" si="43"/>
        <v>0</v>
      </c>
      <c r="N34" s="127">
        <f t="shared" si="43"/>
        <v>7.2211079199999997</v>
      </c>
      <c r="O34" s="126">
        <f t="shared" si="43"/>
        <v>0</v>
      </c>
      <c r="P34" s="126">
        <f t="shared" si="43"/>
        <v>0</v>
      </c>
      <c r="Q34" s="126">
        <f t="shared" si="43"/>
        <v>0</v>
      </c>
      <c r="R34" s="126">
        <f t="shared" si="43"/>
        <v>0</v>
      </c>
      <c r="S34" s="126">
        <f t="shared" si="43"/>
        <v>0</v>
      </c>
      <c r="T34" s="126">
        <f t="shared" si="48"/>
        <v>0</v>
      </c>
      <c r="U34" s="127">
        <f t="shared" si="48"/>
        <v>0</v>
      </c>
      <c r="V34" s="127">
        <f t="shared" si="48"/>
        <v>15.1124139</v>
      </c>
      <c r="W34" s="127">
        <f t="shared" si="48"/>
        <v>0</v>
      </c>
      <c r="X34" s="127">
        <f t="shared" si="48"/>
        <v>15.1124139</v>
      </c>
      <c r="Y34" s="127">
        <f t="shared" si="48"/>
        <v>0</v>
      </c>
      <c r="Z34" s="127">
        <f t="shared" si="48"/>
        <v>0</v>
      </c>
      <c r="AA34" s="127">
        <f t="shared" si="48"/>
        <v>0</v>
      </c>
      <c r="AB34" s="127">
        <f t="shared" si="48"/>
        <v>0</v>
      </c>
      <c r="AC34" s="127">
        <f t="shared" si="48"/>
        <v>7.8913059800000003</v>
      </c>
      <c r="AD34" s="127">
        <f t="shared" si="48"/>
        <v>0</v>
      </c>
      <c r="AE34" s="127">
        <f t="shared" si="48"/>
        <v>0</v>
      </c>
      <c r="AF34" s="127">
        <f t="shared" si="48"/>
        <v>0</v>
      </c>
      <c r="AG34" s="127">
        <f t="shared" si="48"/>
        <v>0</v>
      </c>
      <c r="AH34" s="126">
        <f t="shared" si="48"/>
        <v>0</v>
      </c>
      <c r="AI34" s="127">
        <f t="shared" si="48"/>
        <v>15.1124139</v>
      </c>
      <c r="AJ34" s="126">
        <f t="shared" si="49"/>
        <v>0</v>
      </c>
      <c r="AK34" s="126">
        <f t="shared" si="50"/>
        <v>0</v>
      </c>
    </row>
    <row r="35" s="131" customFormat="1" ht="60">
      <c r="A35" s="132" t="s">
        <v>120</v>
      </c>
      <c r="B35" s="133" t="s">
        <v>121</v>
      </c>
      <c r="C35" s="134" t="s">
        <v>122</v>
      </c>
      <c r="D35" s="135" t="s">
        <v>276</v>
      </c>
      <c r="E35" s="135">
        <v>2017</v>
      </c>
      <c r="F35" s="135">
        <v>2018</v>
      </c>
      <c r="G35" s="136" t="s">
        <v>258</v>
      </c>
      <c r="H35" s="137" t="s">
        <v>258</v>
      </c>
      <c r="I35" s="137" t="s">
        <v>258</v>
      </c>
      <c r="J35" s="138">
        <v>0</v>
      </c>
      <c r="K35" s="138">
        <v>15.1124139</v>
      </c>
      <c r="L35" s="138"/>
      <c r="M35" s="138"/>
      <c r="N35" s="138">
        <v>7.2211079199999997</v>
      </c>
      <c r="O35" s="138"/>
      <c r="P35" s="136" t="s">
        <v>258</v>
      </c>
      <c r="Q35" s="136" t="s">
        <v>258</v>
      </c>
      <c r="R35" s="136" t="s">
        <v>258</v>
      </c>
      <c r="S35" s="136" t="s">
        <v>258</v>
      </c>
      <c r="T35" s="136" t="s">
        <v>258</v>
      </c>
      <c r="U35" s="136"/>
      <c r="V35" s="138">
        <f>AI35</f>
        <v>15.1124139</v>
      </c>
      <c r="W35" s="138">
        <f>U35</f>
        <v>0</v>
      </c>
      <c r="X35" s="138">
        <f>AI35</f>
        <v>15.1124139</v>
      </c>
      <c r="Y35" s="136" t="s">
        <v>258</v>
      </c>
      <c r="Z35" s="136" t="s">
        <v>258</v>
      </c>
      <c r="AA35" s="137"/>
      <c r="AB35" s="136" t="s">
        <v>258</v>
      </c>
      <c r="AC35" s="138">
        <v>7.8913059800000003</v>
      </c>
      <c r="AD35" s="138" t="s">
        <v>258</v>
      </c>
      <c r="AE35" s="138"/>
      <c r="AF35" s="138" t="s">
        <v>258</v>
      </c>
      <c r="AG35" s="138"/>
      <c r="AH35" s="138" t="s">
        <v>258</v>
      </c>
      <c r="AI35" s="138">
        <f t="shared" si="47"/>
        <v>15.1124139</v>
      </c>
      <c r="AJ35" s="136" t="s">
        <v>258</v>
      </c>
      <c r="AK35" s="136" t="s">
        <v>258</v>
      </c>
    </row>
    <row r="36" ht="17.25">
      <c r="A36" s="28"/>
      <c r="B36" s="45" t="s">
        <v>123</v>
      </c>
      <c r="C36" s="67" t="s">
        <v>258</v>
      </c>
      <c r="D36" s="123">
        <f t="shared" si="43"/>
        <v>0</v>
      </c>
      <c r="E36" s="123">
        <f t="shared" si="43"/>
        <v>0</v>
      </c>
      <c r="F36" s="123">
        <f t="shared" si="43"/>
        <v>0</v>
      </c>
      <c r="G36" s="123">
        <f t="shared" si="43"/>
        <v>0</v>
      </c>
      <c r="H36" s="123">
        <f t="shared" si="43"/>
        <v>0</v>
      </c>
      <c r="I36" s="123">
        <f t="shared" si="43"/>
        <v>0</v>
      </c>
      <c r="J36" s="124">
        <f t="shared" si="43"/>
        <v>0</v>
      </c>
      <c r="K36" s="124">
        <f t="shared" si="43"/>
        <v>34.066775999999997</v>
      </c>
      <c r="L36" s="124">
        <f t="shared" si="43"/>
        <v>3.0538541666666665</v>
      </c>
      <c r="M36" s="124">
        <f t="shared" si="43"/>
        <v>10.010458333333334</v>
      </c>
      <c r="N36" s="124">
        <f t="shared" si="43"/>
        <v>21.002463499999998</v>
      </c>
      <c r="O36" s="124">
        <f t="shared" si="43"/>
        <v>0</v>
      </c>
      <c r="P36" s="123">
        <f t="shared" si="43"/>
        <v>0</v>
      </c>
      <c r="Q36" s="123">
        <f t="shared" si="43"/>
        <v>0</v>
      </c>
      <c r="R36" s="123">
        <f t="shared" si="43"/>
        <v>0</v>
      </c>
      <c r="S36" s="123">
        <f t="shared" si="43"/>
        <v>0</v>
      </c>
      <c r="T36" s="123">
        <f t="shared" si="43"/>
        <v>0</v>
      </c>
      <c r="U36" s="124">
        <f t="shared" si="43"/>
        <v>0</v>
      </c>
      <c r="V36" s="124">
        <f t="shared" si="43"/>
        <v>0</v>
      </c>
      <c r="W36" s="124">
        <f t="shared" si="43"/>
        <v>0</v>
      </c>
      <c r="X36" s="124">
        <f t="shared" si="43"/>
        <v>0</v>
      </c>
      <c r="Y36" s="124">
        <f t="shared" si="43"/>
        <v>0</v>
      </c>
      <c r="Z36" s="124">
        <f t="shared" si="43"/>
        <v>0</v>
      </c>
      <c r="AA36" s="124">
        <v>0</v>
      </c>
      <c r="AB36" s="124">
        <f t="shared" si="43"/>
        <v>0</v>
      </c>
      <c r="AC36" s="124">
        <f t="shared" si="43"/>
        <v>3.6611999999999978</v>
      </c>
      <c r="AD36" s="124">
        <f t="shared" si="43"/>
        <v>0</v>
      </c>
      <c r="AE36" s="124">
        <f t="shared" si="43"/>
        <v>30.408000000000001</v>
      </c>
      <c r="AF36" s="124">
        <f t="shared" si="43"/>
        <v>0</v>
      </c>
      <c r="AG36" s="124">
        <f t="shared" si="43"/>
        <v>0</v>
      </c>
      <c r="AH36" s="124">
        <f t="shared" si="43"/>
        <v>0</v>
      </c>
      <c r="AI36" s="124">
        <f t="shared" si="43"/>
        <v>34.069199999999995</v>
      </c>
      <c r="AJ36" s="123">
        <f t="shared" si="43"/>
        <v>0</v>
      </c>
      <c r="AK36" s="123">
        <f t="shared" si="43"/>
        <v>0</v>
      </c>
    </row>
    <row r="37" ht="45">
      <c r="A37" s="33" t="s">
        <v>77</v>
      </c>
      <c r="B37" s="34" t="s">
        <v>78</v>
      </c>
      <c r="C37" s="67" t="s">
        <v>258</v>
      </c>
      <c r="D37" s="126" t="s">
        <v>258</v>
      </c>
      <c r="E37" s="126" t="s">
        <v>258</v>
      </c>
      <c r="F37" s="126" t="s">
        <v>258</v>
      </c>
      <c r="G37" s="126" t="s">
        <v>258</v>
      </c>
      <c r="H37" s="126" t="s">
        <v>258</v>
      </c>
      <c r="I37" s="126" t="s">
        <v>258</v>
      </c>
      <c r="J37" s="127">
        <f t="shared" ref="J37:O37" si="51">J38+J42</f>
        <v>0</v>
      </c>
      <c r="K37" s="127">
        <f t="shared" si="51"/>
        <v>34.066775999999997</v>
      </c>
      <c r="L37" s="127">
        <f t="shared" si="51"/>
        <v>3.0538541666666665</v>
      </c>
      <c r="M37" s="127">
        <f t="shared" si="51"/>
        <v>10.010458333333334</v>
      </c>
      <c r="N37" s="127">
        <f t="shared" si="51"/>
        <v>21.002463499999998</v>
      </c>
      <c r="O37" s="127">
        <f t="shared" si="51"/>
        <v>0</v>
      </c>
      <c r="P37" s="127" t="s">
        <v>258</v>
      </c>
      <c r="Q37" s="127" t="s">
        <v>258</v>
      </c>
      <c r="R37" s="127" t="s">
        <v>258</v>
      </c>
      <c r="S37" s="127" t="s">
        <v>258</v>
      </c>
      <c r="T37" s="127" t="s">
        <v>258</v>
      </c>
      <c r="U37" s="127">
        <f>U38+U42</f>
        <v>0</v>
      </c>
      <c r="V37" s="127">
        <f>V38+V42</f>
        <v>0</v>
      </c>
      <c r="W37" s="127">
        <f>W38+W42</f>
        <v>0</v>
      </c>
      <c r="X37" s="127">
        <f>X38+X42</f>
        <v>0</v>
      </c>
      <c r="Y37" s="127" t="s">
        <v>258</v>
      </c>
      <c r="Z37" s="127" t="s">
        <v>258</v>
      </c>
      <c r="AA37" s="127">
        <v>0</v>
      </c>
      <c r="AB37" s="127" t="s">
        <v>258</v>
      </c>
      <c r="AC37" s="127">
        <f>AC38+AC42</f>
        <v>3.6611999999999978</v>
      </c>
      <c r="AD37" s="127" t="s">
        <v>258</v>
      </c>
      <c r="AE37" s="127">
        <f>AE38+AE42</f>
        <v>30.408000000000001</v>
      </c>
      <c r="AF37" s="127" t="s">
        <v>258</v>
      </c>
      <c r="AG37" s="127">
        <f>AG38+AG42</f>
        <v>0</v>
      </c>
      <c r="AH37" s="127" t="s">
        <v>258</v>
      </c>
      <c r="AI37" s="127">
        <f t="shared" si="47"/>
        <v>34.069199999999995</v>
      </c>
      <c r="AJ37" s="126" t="s">
        <v>258</v>
      </c>
      <c r="AK37" s="126" t="s">
        <v>258</v>
      </c>
    </row>
    <row r="38" ht="75">
      <c r="A38" s="33" t="s">
        <v>124</v>
      </c>
      <c r="B38" s="34" t="s">
        <v>125</v>
      </c>
      <c r="C38" s="67" t="s">
        <v>258</v>
      </c>
      <c r="D38" s="126">
        <f t="shared" si="43"/>
        <v>0</v>
      </c>
      <c r="E38" s="126">
        <f t="shared" si="43"/>
        <v>0</v>
      </c>
      <c r="F38" s="126">
        <f t="shared" si="43"/>
        <v>0</v>
      </c>
      <c r="G38" s="126">
        <f t="shared" si="43"/>
        <v>0</v>
      </c>
      <c r="H38" s="126">
        <f t="shared" si="43"/>
        <v>0</v>
      </c>
      <c r="I38" s="126">
        <f t="shared" si="43"/>
        <v>0</v>
      </c>
      <c r="J38" s="127">
        <f t="shared" si="43"/>
        <v>0</v>
      </c>
      <c r="K38" s="127">
        <f t="shared" si="43"/>
        <v>6</v>
      </c>
      <c r="L38" s="127">
        <f t="shared" si="43"/>
        <v>0</v>
      </c>
      <c r="M38" s="127">
        <f t="shared" si="43"/>
        <v>0</v>
      </c>
      <c r="N38" s="127">
        <f t="shared" si="43"/>
        <v>6</v>
      </c>
      <c r="O38" s="127">
        <f t="shared" si="43"/>
        <v>0</v>
      </c>
      <c r="P38" s="127">
        <f t="shared" si="43"/>
        <v>0</v>
      </c>
      <c r="Q38" s="127">
        <f t="shared" si="43"/>
        <v>0</v>
      </c>
      <c r="R38" s="127">
        <f t="shared" si="43"/>
        <v>0</v>
      </c>
      <c r="S38" s="127">
        <f t="shared" si="43"/>
        <v>0</v>
      </c>
      <c r="T38" s="127">
        <f t="shared" si="43"/>
        <v>0</v>
      </c>
      <c r="U38" s="127">
        <f t="shared" si="43"/>
        <v>0</v>
      </c>
      <c r="V38" s="127">
        <f t="shared" si="43"/>
        <v>0</v>
      </c>
      <c r="W38" s="127">
        <f t="shared" si="43"/>
        <v>0</v>
      </c>
      <c r="X38" s="127">
        <f t="shared" si="43"/>
        <v>0</v>
      </c>
      <c r="Y38" s="127">
        <f t="shared" si="43"/>
        <v>0</v>
      </c>
      <c r="Z38" s="127">
        <f t="shared" si="43"/>
        <v>0</v>
      </c>
      <c r="AA38" s="127">
        <f t="shared" si="43"/>
        <v>0</v>
      </c>
      <c r="AB38" s="127">
        <f t="shared" si="43"/>
        <v>0</v>
      </c>
      <c r="AC38" s="127">
        <f t="shared" si="43"/>
        <v>0</v>
      </c>
      <c r="AD38" s="127" t="s">
        <v>258</v>
      </c>
      <c r="AE38" s="127">
        <f t="shared" ref="AE38:AK38" si="52">AE39</f>
        <v>6</v>
      </c>
      <c r="AF38" s="127">
        <f t="shared" si="52"/>
        <v>0</v>
      </c>
      <c r="AG38" s="127">
        <f t="shared" si="52"/>
        <v>0</v>
      </c>
      <c r="AH38" s="127">
        <f t="shared" si="52"/>
        <v>0</v>
      </c>
      <c r="AI38" s="127">
        <f t="shared" si="52"/>
        <v>6</v>
      </c>
      <c r="AJ38" s="126">
        <f t="shared" si="52"/>
        <v>0</v>
      </c>
      <c r="AK38" s="126">
        <f t="shared" si="52"/>
        <v>0</v>
      </c>
    </row>
    <row r="39" ht="60">
      <c r="A39" s="33" t="s">
        <v>126</v>
      </c>
      <c r="B39" s="34" t="s">
        <v>127</v>
      </c>
      <c r="C39" s="67" t="s">
        <v>258</v>
      </c>
      <c r="D39" s="126" t="s">
        <v>258</v>
      </c>
      <c r="E39" s="126" t="s">
        <v>258</v>
      </c>
      <c r="F39" s="126" t="s">
        <v>258</v>
      </c>
      <c r="G39" s="126" t="s">
        <v>258</v>
      </c>
      <c r="H39" s="126" t="s">
        <v>258</v>
      </c>
      <c r="I39" s="126" t="s">
        <v>258</v>
      </c>
      <c r="J39" s="127">
        <f t="shared" ref="J39:O39" si="53">SUM(J40:J41)</f>
        <v>0</v>
      </c>
      <c r="K39" s="127">
        <f t="shared" si="53"/>
        <v>6</v>
      </c>
      <c r="L39" s="127">
        <f t="shared" si="53"/>
        <v>0</v>
      </c>
      <c r="M39" s="127">
        <f t="shared" si="53"/>
        <v>0</v>
      </c>
      <c r="N39" s="127">
        <f t="shared" si="53"/>
        <v>6</v>
      </c>
      <c r="O39" s="127">
        <f t="shared" si="53"/>
        <v>0</v>
      </c>
      <c r="P39" s="127" t="s">
        <v>258</v>
      </c>
      <c r="Q39" s="127" t="s">
        <v>258</v>
      </c>
      <c r="R39" s="127" t="s">
        <v>258</v>
      </c>
      <c r="S39" s="127" t="s">
        <v>258</v>
      </c>
      <c r="T39" s="127" t="s">
        <v>258</v>
      </c>
      <c r="U39" s="127">
        <f>SUM(U40:U41)</f>
        <v>0</v>
      </c>
      <c r="V39" s="127">
        <f>SUM(V40:V41)</f>
        <v>0</v>
      </c>
      <c r="W39" s="127">
        <f>SUM(W40:W41)</f>
        <v>0</v>
      </c>
      <c r="X39" s="127">
        <f>SUM(X40:X41)</f>
        <v>0</v>
      </c>
      <c r="Y39" s="127" t="s">
        <v>258</v>
      </c>
      <c r="Z39" s="127" t="s">
        <v>258</v>
      </c>
      <c r="AA39" s="127">
        <f>SUM(AA40:AA41)</f>
        <v>0</v>
      </c>
      <c r="AB39" s="127" t="s">
        <v>258</v>
      </c>
      <c r="AC39" s="127">
        <f>SUM(AC40:AC41)</f>
        <v>0</v>
      </c>
      <c r="AD39" s="127" t="s">
        <v>258</v>
      </c>
      <c r="AE39" s="127">
        <f>SUM(AE40:AE41)</f>
        <v>6</v>
      </c>
      <c r="AF39" s="127" t="s">
        <v>258</v>
      </c>
      <c r="AG39" s="127">
        <f>SUM(AG40:AG41)</f>
        <v>0</v>
      </c>
      <c r="AH39" s="127" t="s">
        <v>258</v>
      </c>
      <c r="AI39" s="127">
        <f t="shared" si="47"/>
        <v>6</v>
      </c>
      <c r="AJ39" s="126" t="s">
        <v>258</v>
      </c>
      <c r="AK39" s="126" t="s">
        <v>258</v>
      </c>
    </row>
    <row r="40" ht="90">
      <c r="A40" s="24" t="s">
        <v>128</v>
      </c>
      <c r="B40" s="46" t="s">
        <v>129</v>
      </c>
      <c r="C40" s="9" t="s">
        <v>130</v>
      </c>
      <c r="D40" s="63" t="s">
        <v>276</v>
      </c>
      <c r="E40" s="63">
        <v>2018</v>
      </c>
      <c r="F40" s="63">
        <v>2018</v>
      </c>
      <c r="G40" s="120" t="s">
        <v>258</v>
      </c>
      <c r="H40" s="128" t="s">
        <v>258</v>
      </c>
      <c r="I40" s="128" t="s">
        <v>258</v>
      </c>
      <c r="J40" s="129">
        <v>0</v>
      </c>
      <c r="K40" s="129">
        <f t="shared" si="46"/>
        <v>5</v>
      </c>
      <c r="L40" s="130"/>
      <c r="M40" s="129"/>
      <c r="N40" s="129">
        <v>5</v>
      </c>
      <c r="O40" s="130"/>
      <c r="P40" s="120" t="s">
        <v>258</v>
      </c>
      <c r="Q40" s="120" t="s">
        <v>258</v>
      </c>
      <c r="R40" s="120" t="s">
        <v>258</v>
      </c>
      <c r="S40" s="120" t="s">
        <v>258</v>
      </c>
      <c r="T40" s="120" t="s">
        <v>258</v>
      </c>
      <c r="U40" s="120" t="s">
        <v>258</v>
      </c>
      <c r="V40" s="120" t="s">
        <v>258</v>
      </c>
      <c r="W40" s="120" t="s">
        <v>258</v>
      </c>
      <c r="X40" s="120" t="s">
        <v>258</v>
      </c>
      <c r="Y40" s="120" t="s">
        <v>258</v>
      </c>
      <c r="Z40" s="120" t="s">
        <v>258</v>
      </c>
      <c r="AA40" s="120" t="s">
        <v>258</v>
      </c>
      <c r="AB40" s="120" t="s">
        <v>258</v>
      </c>
      <c r="AC40" s="129"/>
      <c r="AD40" s="129" t="s">
        <v>258</v>
      </c>
      <c r="AE40" s="129">
        <v>5</v>
      </c>
      <c r="AF40" s="129" t="s">
        <v>258</v>
      </c>
      <c r="AG40" s="129"/>
      <c r="AH40" s="129" t="s">
        <v>258</v>
      </c>
      <c r="AI40" s="129">
        <f t="shared" si="47"/>
        <v>5</v>
      </c>
      <c r="AJ40" s="120" t="s">
        <v>258</v>
      </c>
      <c r="AK40" s="120" t="s">
        <v>258</v>
      </c>
    </row>
    <row r="41" ht="60">
      <c r="A41" s="24" t="s">
        <v>131</v>
      </c>
      <c r="B41" s="47" t="s">
        <v>132</v>
      </c>
      <c r="C41" s="9" t="s">
        <v>133</v>
      </c>
      <c r="D41" s="63" t="s">
        <v>276</v>
      </c>
      <c r="E41" s="63">
        <v>2018</v>
      </c>
      <c r="F41" s="63">
        <v>2018</v>
      </c>
      <c r="G41" s="120" t="s">
        <v>258</v>
      </c>
      <c r="H41" s="128" t="s">
        <v>258</v>
      </c>
      <c r="I41" s="128" t="s">
        <v>258</v>
      </c>
      <c r="J41" s="129">
        <v>0</v>
      </c>
      <c r="K41" s="129">
        <f t="shared" si="46"/>
        <v>1</v>
      </c>
      <c r="L41" s="130"/>
      <c r="M41" s="129"/>
      <c r="N41" s="129">
        <v>1</v>
      </c>
      <c r="O41" s="130"/>
      <c r="P41" s="120" t="s">
        <v>258</v>
      </c>
      <c r="Q41" s="120" t="s">
        <v>258</v>
      </c>
      <c r="R41" s="120" t="s">
        <v>258</v>
      </c>
      <c r="S41" s="120" t="s">
        <v>258</v>
      </c>
      <c r="T41" s="120" t="s">
        <v>258</v>
      </c>
      <c r="U41" s="120" t="s">
        <v>258</v>
      </c>
      <c r="V41" s="120" t="s">
        <v>258</v>
      </c>
      <c r="W41" s="120" t="s">
        <v>258</v>
      </c>
      <c r="X41" s="120" t="s">
        <v>258</v>
      </c>
      <c r="Y41" s="120" t="s">
        <v>258</v>
      </c>
      <c r="Z41" s="120" t="s">
        <v>258</v>
      </c>
      <c r="AA41" s="120" t="s">
        <v>258</v>
      </c>
      <c r="AB41" s="120" t="s">
        <v>258</v>
      </c>
      <c r="AC41" s="129"/>
      <c r="AD41" s="129" t="s">
        <v>258</v>
      </c>
      <c r="AE41" s="129">
        <v>1</v>
      </c>
      <c r="AF41" s="129" t="s">
        <v>258</v>
      </c>
      <c r="AG41" s="129"/>
      <c r="AH41" s="129" t="s">
        <v>258</v>
      </c>
      <c r="AI41" s="129">
        <f t="shared" si="47"/>
        <v>1</v>
      </c>
      <c r="AJ41" s="120" t="s">
        <v>258</v>
      </c>
      <c r="AK41" s="120" t="s">
        <v>258</v>
      </c>
    </row>
    <row r="42" ht="45">
      <c r="A42" s="33" t="s">
        <v>79</v>
      </c>
      <c r="B42" s="34" t="s">
        <v>80</v>
      </c>
      <c r="C42" s="67" t="s">
        <v>258</v>
      </c>
      <c r="D42" s="126">
        <f t="shared" si="43"/>
        <v>0</v>
      </c>
      <c r="E42" s="126">
        <f t="shared" si="43"/>
        <v>0</v>
      </c>
      <c r="F42" s="126">
        <f t="shared" si="43"/>
        <v>0</v>
      </c>
      <c r="G42" s="126">
        <f t="shared" si="43"/>
        <v>0</v>
      </c>
      <c r="H42" s="126">
        <f t="shared" si="43"/>
        <v>0</v>
      </c>
      <c r="I42" s="126">
        <f t="shared" si="43"/>
        <v>0</v>
      </c>
      <c r="J42" s="127">
        <f t="shared" si="43"/>
        <v>0</v>
      </c>
      <c r="K42" s="127">
        <f t="shared" si="43"/>
        <v>28.066775999999997</v>
      </c>
      <c r="L42" s="127">
        <f t="shared" si="43"/>
        <v>3.0538541666666665</v>
      </c>
      <c r="M42" s="127">
        <f t="shared" si="43"/>
        <v>10.010458333333334</v>
      </c>
      <c r="N42" s="127">
        <f t="shared" si="43"/>
        <v>15.002463499999999</v>
      </c>
      <c r="O42" s="127">
        <f t="shared" si="43"/>
        <v>0</v>
      </c>
      <c r="P42" s="126">
        <f t="shared" si="43"/>
        <v>0</v>
      </c>
      <c r="Q42" s="126">
        <f t="shared" si="43"/>
        <v>0</v>
      </c>
      <c r="R42" s="126">
        <f t="shared" si="43"/>
        <v>0</v>
      </c>
      <c r="S42" s="126">
        <f t="shared" si="43"/>
        <v>0</v>
      </c>
      <c r="T42" s="126">
        <f t="shared" ref="T42:AI43" si="54">T43</f>
        <v>0</v>
      </c>
      <c r="U42" s="127">
        <f t="shared" si="54"/>
        <v>0</v>
      </c>
      <c r="V42" s="127">
        <f t="shared" si="54"/>
        <v>0</v>
      </c>
      <c r="W42" s="127">
        <f t="shared" si="54"/>
        <v>0</v>
      </c>
      <c r="X42" s="127">
        <f t="shared" si="54"/>
        <v>0</v>
      </c>
      <c r="Y42" s="126">
        <f t="shared" si="54"/>
        <v>0</v>
      </c>
      <c r="Z42" s="126">
        <f t="shared" si="54"/>
        <v>0</v>
      </c>
      <c r="AA42" s="127">
        <f t="shared" si="54"/>
        <v>0</v>
      </c>
      <c r="AB42" s="126">
        <f t="shared" si="54"/>
        <v>0</v>
      </c>
      <c r="AC42" s="127">
        <f t="shared" si="54"/>
        <v>3.6611999999999978</v>
      </c>
      <c r="AD42" s="126">
        <f t="shared" si="54"/>
        <v>0</v>
      </c>
      <c r="AE42" s="127">
        <f t="shared" si="54"/>
        <v>24.408000000000001</v>
      </c>
      <c r="AF42" s="126">
        <f t="shared" si="54"/>
        <v>0</v>
      </c>
      <c r="AG42" s="127">
        <f t="shared" si="54"/>
        <v>0</v>
      </c>
      <c r="AH42" s="126">
        <f t="shared" si="54"/>
        <v>0</v>
      </c>
      <c r="AI42" s="127">
        <f t="shared" si="54"/>
        <v>28.069199999999995</v>
      </c>
      <c r="AJ42" s="126">
        <f t="shared" ref="AJ42:AJ43" si="55">AJ43</f>
        <v>0</v>
      </c>
      <c r="AK42" s="126">
        <f t="shared" ref="AK42:AK43" si="56">AK43</f>
        <v>0</v>
      </c>
    </row>
    <row r="43" ht="30">
      <c r="A43" s="33" t="s">
        <v>81</v>
      </c>
      <c r="B43" s="34" t="s">
        <v>82</v>
      </c>
      <c r="C43" s="67" t="s">
        <v>258</v>
      </c>
      <c r="D43" s="126" t="s">
        <v>258</v>
      </c>
      <c r="E43" s="126" t="s">
        <v>258</v>
      </c>
      <c r="F43" s="126" t="s">
        <v>258</v>
      </c>
      <c r="G43" s="126">
        <f t="shared" si="43"/>
        <v>0</v>
      </c>
      <c r="H43" s="126">
        <f t="shared" si="43"/>
        <v>0</v>
      </c>
      <c r="I43" s="126">
        <f t="shared" si="43"/>
        <v>0</v>
      </c>
      <c r="J43" s="127">
        <f t="shared" ref="J43:O43" si="57">SUM(J44:J46)</f>
        <v>0</v>
      </c>
      <c r="K43" s="127">
        <f t="shared" si="57"/>
        <v>28.066775999999997</v>
      </c>
      <c r="L43" s="127">
        <f t="shared" si="57"/>
        <v>3.0538541666666665</v>
      </c>
      <c r="M43" s="127">
        <f t="shared" si="57"/>
        <v>10.010458333333334</v>
      </c>
      <c r="N43" s="127">
        <f t="shared" si="57"/>
        <v>15.002463499999999</v>
      </c>
      <c r="O43" s="127">
        <f t="shared" si="57"/>
        <v>0</v>
      </c>
      <c r="P43" s="126">
        <f t="shared" si="43"/>
        <v>0</v>
      </c>
      <c r="Q43" s="126">
        <f t="shared" si="43"/>
        <v>0</v>
      </c>
      <c r="R43" s="126">
        <f t="shared" si="43"/>
        <v>0</v>
      </c>
      <c r="S43" s="126">
        <f t="shared" si="43"/>
        <v>0</v>
      </c>
      <c r="T43" s="126">
        <f t="shared" si="54"/>
        <v>0</v>
      </c>
      <c r="U43" s="127">
        <f t="shared" si="54"/>
        <v>0</v>
      </c>
      <c r="V43" s="127">
        <f t="shared" si="54"/>
        <v>0</v>
      </c>
      <c r="W43" s="127">
        <f t="shared" si="54"/>
        <v>0</v>
      </c>
      <c r="X43" s="127">
        <f t="shared" si="54"/>
        <v>0</v>
      </c>
      <c r="Y43" s="126">
        <f t="shared" si="54"/>
        <v>0</v>
      </c>
      <c r="Z43" s="126">
        <f t="shared" si="54"/>
        <v>0</v>
      </c>
      <c r="AA43" s="127">
        <f t="shared" si="54"/>
        <v>0</v>
      </c>
      <c r="AB43" s="126">
        <f t="shared" si="54"/>
        <v>0</v>
      </c>
      <c r="AC43" s="127">
        <f t="shared" si="54"/>
        <v>3.6611999999999978</v>
      </c>
      <c r="AD43" s="126">
        <f t="shared" si="54"/>
        <v>0</v>
      </c>
      <c r="AE43" s="127">
        <f t="shared" si="54"/>
        <v>24.408000000000001</v>
      </c>
      <c r="AF43" s="126">
        <f t="shared" si="54"/>
        <v>0</v>
      </c>
      <c r="AG43" s="127">
        <f t="shared" si="54"/>
        <v>0</v>
      </c>
      <c r="AH43" s="126">
        <f t="shared" si="54"/>
        <v>0</v>
      </c>
      <c r="AI43" s="127">
        <f t="shared" si="54"/>
        <v>28.069199999999995</v>
      </c>
      <c r="AJ43" s="126">
        <f t="shared" si="55"/>
        <v>0</v>
      </c>
      <c r="AK43" s="126">
        <f t="shared" si="56"/>
        <v>0</v>
      </c>
    </row>
    <row r="44" ht="45">
      <c r="A44" s="24" t="s">
        <v>83</v>
      </c>
      <c r="B44" s="48" t="s">
        <v>134</v>
      </c>
      <c r="C44" s="9" t="s">
        <v>135</v>
      </c>
      <c r="D44" s="63" t="s">
        <v>276</v>
      </c>
      <c r="E44" s="63">
        <v>2018</v>
      </c>
      <c r="F44" s="63">
        <v>2019</v>
      </c>
      <c r="G44" s="120" t="s">
        <v>258</v>
      </c>
      <c r="H44" s="128" t="s">
        <v>258</v>
      </c>
      <c r="I44" s="128" t="s">
        <v>258</v>
      </c>
      <c r="J44" s="129">
        <v>0</v>
      </c>
      <c r="K44" s="129">
        <f t="shared" si="46"/>
        <v>10.695</v>
      </c>
      <c r="L44" s="129">
        <v>1.395</v>
      </c>
      <c r="M44" s="129">
        <v>3.7200000000000006</v>
      </c>
      <c r="N44" s="129">
        <v>5.5800000000000001</v>
      </c>
      <c r="O44" s="130"/>
      <c r="P44" s="120" t="s">
        <v>258</v>
      </c>
      <c r="Q44" s="120" t="s">
        <v>258</v>
      </c>
      <c r="R44" s="120" t="s">
        <v>258</v>
      </c>
      <c r="S44" s="120" t="s">
        <v>258</v>
      </c>
      <c r="T44" s="120" t="s">
        <v>258</v>
      </c>
      <c r="U44" s="120" t="s">
        <v>258</v>
      </c>
      <c r="V44" s="120" t="s">
        <v>258</v>
      </c>
      <c r="W44" s="120" t="s">
        <v>258</v>
      </c>
      <c r="X44" s="120" t="s">
        <v>258</v>
      </c>
      <c r="Y44" s="120" t="s">
        <v>258</v>
      </c>
      <c r="Z44" s="120" t="s">
        <v>258</v>
      </c>
      <c r="AA44" s="120" t="s">
        <v>258</v>
      </c>
      <c r="AB44" s="120" t="s">
        <v>258</v>
      </c>
      <c r="AC44" s="129">
        <v>1.3949999999999996</v>
      </c>
      <c r="AD44" s="129" t="s">
        <v>258</v>
      </c>
      <c r="AE44" s="129">
        <v>9.3000000000000007</v>
      </c>
      <c r="AF44" s="129" t="s">
        <v>258</v>
      </c>
      <c r="AG44" s="129"/>
      <c r="AH44" s="129" t="s">
        <v>258</v>
      </c>
      <c r="AI44" s="129">
        <f t="shared" si="47"/>
        <v>10.695</v>
      </c>
      <c r="AJ44" s="120" t="s">
        <v>258</v>
      </c>
      <c r="AK44" s="120" t="s">
        <v>258</v>
      </c>
    </row>
    <row r="45" ht="45">
      <c r="A45" s="24" t="s">
        <v>86</v>
      </c>
      <c r="B45" s="49" t="s">
        <v>136</v>
      </c>
      <c r="C45" s="9" t="s">
        <v>137</v>
      </c>
      <c r="D45" s="63" t="s">
        <v>276</v>
      </c>
      <c r="E45" s="63">
        <v>2018</v>
      </c>
      <c r="F45" s="63">
        <v>2019</v>
      </c>
      <c r="G45" s="120" t="s">
        <v>258</v>
      </c>
      <c r="H45" s="128" t="s">
        <v>258</v>
      </c>
      <c r="I45" s="128" t="s">
        <v>258</v>
      </c>
      <c r="J45" s="129">
        <v>0</v>
      </c>
      <c r="K45" s="129">
        <f t="shared" si="46"/>
        <v>7.7599999999999998</v>
      </c>
      <c r="L45" s="129">
        <v>0.65885416666666663</v>
      </c>
      <c r="M45" s="129">
        <v>2.8404583333333333</v>
      </c>
      <c r="N45" s="129">
        <v>4.2606874999999995</v>
      </c>
      <c r="O45" s="130"/>
      <c r="P45" s="120" t="s">
        <v>258</v>
      </c>
      <c r="Q45" s="120" t="s">
        <v>258</v>
      </c>
      <c r="R45" s="120" t="s">
        <v>258</v>
      </c>
      <c r="S45" s="120" t="s">
        <v>258</v>
      </c>
      <c r="T45" s="120" t="s">
        <v>258</v>
      </c>
      <c r="U45" s="120" t="s">
        <v>258</v>
      </c>
      <c r="V45" s="120" t="s">
        <v>258</v>
      </c>
      <c r="W45" s="120" t="s">
        <v>258</v>
      </c>
      <c r="X45" s="120" t="s">
        <v>258</v>
      </c>
      <c r="Y45" s="120" t="s">
        <v>258</v>
      </c>
      <c r="Z45" s="120" t="s">
        <v>258</v>
      </c>
      <c r="AA45" s="120" t="s">
        <v>258</v>
      </c>
      <c r="AB45" s="120" t="s">
        <v>258</v>
      </c>
      <c r="AC45" s="129">
        <v>1.0121999999999987</v>
      </c>
      <c r="AD45" s="129" t="s">
        <v>258</v>
      </c>
      <c r="AE45" s="129">
        <v>6.7480000000000002</v>
      </c>
      <c r="AF45" s="129" t="s">
        <v>258</v>
      </c>
      <c r="AG45" s="129"/>
      <c r="AH45" s="129" t="s">
        <v>258</v>
      </c>
      <c r="AI45" s="129">
        <f t="shared" si="47"/>
        <v>7.7601999999999993</v>
      </c>
      <c r="AJ45" s="120" t="s">
        <v>258</v>
      </c>
      <c r="AK45" s="120" t="s">
        <v>258</v>
      </c>
    </row>
    <row r="46" ht="45">
      <c r="A46" s="24" t="s">
        <v>89</v>
      </c>
      <c r="B46" s="49" t="s">
        <v>138</v>
      </c>
      <c r="C46" s="9" t="s">
        <v>139</v>
      </c>
      <c r="D46" s="63" t="s">
        <v>276</v>
      </c>
      <c r="E46" s="63">
        <v>2018</v>
      </c>
      <c r="F46" s="63">
        <v>2019</v>
      </c>
      <c r="G46" s="120" t="s">
        <v>258</v>
      </c>
      <c r="H46" s="128" t="s">
        <v>258</v>
      </c>
      <c r="I46" s="128" t="s">
        <v>258</v>
      </c>
      <c r="J46" s="129">
        <v>0</v>
      </c>
      <c r="K46" s="129">
        <f t="shared" si="46"/>
        <v>9.611775999999999</v>
      </c>
      <c r="L46" s="129">
        <v>1</v>
      </c>
      <c r="M46" s="129">
        <v>3.4500000000000002</v>
      </c>
      <c r="N46" s="129">
        <v>5.1617759999999997</v>
      </c>
      <c r="O46" s="130"/>
      <c r="P46" s="120" t="s">
        <v>258</v>
      </c>
      <c r="Q46" s="120" t="s">
        <v>258</v>
      </c>
      <c r="R46" s="120" t="s">
        <v>258</v>
      </c>
      <c r="S46" s="120" t="s">
        <v>258</v>
      </c>
      <c r="T46" s="120" t="s">
        <v>258</v>
      </c>
      <c r="U46" s="120" t="s">
        <v>258</v>
      </c>
      <c r="V46" s="120" t="s">
        <v>258</v>
      </c>
      <c r="W46" s="120" t="s">
        <v>258</v>
      </c>
      <c r="X46" s="120" t="s">
        <v>258</v>
      </c>
      <c r="Y46" s="120" t="s">
        <v>258</v>
      </c>
      <c r="Z46" s="120" t="s">
        <v>258</v>
      </c>
      <c r="AA46" s="120" t="s">
        <v>258</v>
      </c>
      <c r="AB46" s="120" t="s">
        <v>258</v>
      </c>
      <c r="AC46" s="129">
        <v>1.2539999999999996</v>
      </c>
      <c r="AD46" s="129" t="s">
        <v>258</v>
      </c>
      <c r="AE46" s="129">
        <v>8.3599999999999994</v>
      </c>
      <c r="AF46" s="129" t="s">
        <v>258</v>
      </c>
      <c r="AG46" s="129"/>
      <c r="AH46" s="129" t="s">
        <v>258</v>
      </c>
      <c r="AI46" s="129">
        <f t="shared" si="47"/>
        <v>9.613999999999999</v>
      </c>
      <c r="AJ46" s="120" t="s">
        <v>258</v>
      </c>
      <c r="AK46" s="120" t="s">
        <v>258</v>
      </c>
    </row>
    <row r="47" ht="17.25">
      <c r="A47" s="28"/>
      <c r="B47" s="50" t="s">
        <v>140</v>
      </c>
      <c r="C47" s="67" t="s">
        <v>258</v>
      </c>
      <c r="D47" s="123">
        <f t="shared" si="43"/>
        <v>0</v>
      </c>
      <c r="E47" s="123">
        <f t="shared" si="43"/>
        <v>0</v>
      </c>
      <c r="F47" s="123">
        <f t="shared" si="43"/>
        <v>0</v>
      </c>
      <c r="G47" s="123">
        <f t="shared" si="43"/>
        <v>0</v>
      </c>
      <c r="H47" s="123">
        <f t="shared" si="43"/>
        <v>0</v>
      </c>
      <c r="I47" s="123">
        <f t="shared" si="43"/>
        <v>0</v>
      </c>
      <c r="J47" s="124">
        <f t="shared" si="43"/>
        <v>0</v>
      </c>
      <c r="K47" s="124">
        <f t="shared" si="43"/>
        <v>24.665399999999998</v>
      </c>
      <c r="L47" s="124">
        <f t="shared" si="43"/>
        <v>2.8259999999999987</v>
      </c>
      <c r="M47" s="124">
        <f t="shared" si="43"/>
        <v>7.7815984356289727</v>
      </c>
      <c r="N47" s="124">
        <f t="shared" si="43"/>
        <v>14.057801564371026</v>
      </c>
      <c r="O47" s="124">
        <f t="shared" si="43"/>
        <v>0</v>
      </c>
      <c r="P47" s="123">
        <f t="shared" si="43"/>
        <v>0</v>
      </c>
      <c r="Q47" s="123">
        <f t="shared" si="43"/>
        <v>0</v>
      </c>
      <c r="R47" s="123">
        <f t="shared" si="43"/>
        <v>0</v>
      </c>
      <c r="S47" s="123">
        <f t="shared" si="43"/>
        <v>0</v>
      </c>
      <c r="T47" s="123">
        <f t="shared" si="43"/>
        <v>0</v>
      </c>
      <c r="U47" s="124">
        <f t="shared" si="43"/>
        <v>0</v>
      </c>
      <c r="V47" s="124">
        <f t="shared" si="43"/>
        <v>0</v>
      </c>
      <c r="W47" s="124">
        <f t="shared" si="43"/>
        <v>0</v>
      </c>
      <c r="X47" s="124">
        <f t="shared" si="43"/>
        <v>0</v>
      </c>
      <c r="Y47" s="124">
        <f t="shared" si="43"/>
        <v>0</v>
      </c>
      <c r="Z47" s="124">
        <f t="shared" si="43"/>
        <v>0</v>
      </c>
      <c r="AA47" s="124">
        <f t="shared" si="43"/>
        <v>0</v>
      </c>
      <c r="AB47" s="124">
        <f t="shared" si="43"/>
        <v>0</v>
      </c>
      <c r="AC47" s="124">
        <f t="shared" si="43"/>
        <v>4.3379999999999992</v>
      </c>
      <c r="AD47" s="124">
        <f t="shared" si="43"/>
        <v>0</v>
      </c>
      <c r="AE47" s="124">
        <f t="shared" si="43"/>
        <v>10.407399999999999</v>
      </c>
      <c r="AF47" s="124">
        <f t="shared" si="43"/>
        <v>0</v>
      </c>
      <c r="AG47" s="124">
        <f t="shared" si="43"/>
        <v>9.9199999999999999</v>
      </c>
      <c r="AH47" s="124">
        <f t="shared" si="43"/>
        <v>0</v>
      </c>
      <c r="AI47" s="124">
        <f t="shared" si="43"/>
        <v>24.665399999999998</v>
      </c>
      <c r="AJ47" s="123">
        <f t="shared" si="43"/>
        <v>0</v>
      </c>
      <c r="AK47" s="123">
        <f t="shared" si="43"/>
        <v>0</v>
      </c>
    </row>
    <row r="48" ht="45">
      <c r="A48" s="33" t="s">
        <v>77</v>
      </c>
      <c r="B48" s="34" t="s">
        <v>78</v>
      </c>
      <c r="C48" s="67" t="s">
        <v>258</v>
      </c>
      <c r="D48" s="126" t="s">
        <v>258</v>
      </c>
      <c r="E48" s="126" t="s">
        <v>258</v>
      </c>
      <c r="F48" s="126" t="s">
        <v>258</v>
      </c>
      <c r="G48" s="126" t="s">
        <v>258</v>
      </c>
      <c r="H48" s="126" t="s">
        <v>258</v>
      </c>
      <c r="I48" s="126" t="s">
        <v>258</v>
      </c>
      <c r="J48" s="127">
        <f t="shared" ref="J48:O48" si="58">J49+J52</f>
        <v>0</v>
      </c>
      <c r="K48" s="127">
        <f t="shared" si="58"/>
        <v>24.665399999999998</v>
      </c>
      <c r="L48" s="127">
        <f t="shared" si="58"/>
        <v>2.8259999999999987</v>
      </c>
      <c r="M48" s="127">
        <f t="shared" si="58"/>
        <v>7.7815984356289727</v>
      </c>
      <c r="N48" s="127">
        <f t="shared" si="58"/>
        <v>14.057801564371026</v>
      </c>
      <c r="O48" s="127">
        <f t="shared" si="58"/>
        <v>0</v>
      </c>
      <c r="P48" s="127" t="s">
        <v>258</v>
      </c>
      <c r="Q48" s="127" t="s">
        <v>258</v>
      </c>
      <c r="R48" s="127" t="s">
        <v>258</v>
      </c>
      <c r="S48" s="127" t="s">
        <v>258</v>
      </c>
      <c r="T48" s="127" t="s">
        <v>258</v>
      </c>
      <c r="U48" s="127">
        <f>U49+U52</f>
        <v>0</v>
      </c>
      <c r="V48" s="127">
        <f>V49+V52</f>
        <v>0</v>
      </c>
      <c r="W48" s="127">
        <f>W49+W52</f>
        <v>0</v>
      </c>
      <c r="X48" s="127">
        <f>X49+X52</f>
        <v>0</v>
      </c>
      <c r="Y48" s="127" t="s">
        <v>258</v>
      </c>
      <c r="Z48" s="127" t="s">
        <v>258</v>
      </c>
      <c r="AA48" s="127">
        <f>AA49+AA52</f>
        <v>0</v>
      </c>
      <c r="AB48" s="127" t="s">
        <v>258</v>
      </c>
      <c r="AC48" s="127">
        <f>AC49+AC52</f>
        <v>4.3379999999999992</v>
      </c>
      <c r="AD48" s="127" t="s">
        <v>258</v>
      </c>
      <c r="AE48" s="127">
        <f>AE49+AE52</f>
        <v>10.407399999999999</v>
      </c>
      <c r="AF48" s="127" t="s">
        <v>258</v>
      </c>
      <c r="AG48" s="127">
        <f>AG49+AG52</f>
        <v>9.9199999999999999</v>
      </c>
      <c r="AH48" s="127" t="s">
        <v>258</v>
      </c>
      <c r="AI48" s="127">
        <f t="shared" si="47"/>
        <v>24.665399999999998</v>
      </c>
      <c r="AJ48" s="126" t="s">
        <v>258</v>
      </c>
      <c r="AK48" s="126" t="s">
        <v>258</v>
      </c>
    </row>
    <row r="49" ht="75">
      <c r="A49" s="33" t="s">
        <v>124</v>
      </c>
      <c r="B49" s="34" t="s">
        <v>125</v>
      </c>
      <c r="C49" s="67" t="s">
        <v>258</v>
      </c>
      <c r="D49" s="126">
        <f t="shared" si="43"/>
        <v>0</v>
      </c>
      <c r="E49" s="126">
        <f t="shared" si="43"/>
        <v>0</v>
      </c>
      <c r="F49" s="126">
        <f t="shared" si="43"/>
        <v>0</v>
      </c>
      <c r="G49" s="126">
        <f t="shared" si="43"/>
        <v>0</v>
      </c>
      <c r="H49" s="126">
        <f t="shared" si="43"/>
        <v>0</v>
      </c>
      <c r="I49" s="126">
        <f t="shared" si="43"/>
        <v>0</v>
      </c>
      <c r="J49" s="127">
        <f t="shared" si="43"/>
        <v>0</v>
      </c>
      <c r="K49" s="127">
        <f t="shared" si="43"/>
        <v>13.832699999999999</v>
      </c>
      <c r="L49" s="127">
        <f t="shared" si="43"/>
        <v>1.4129999999999994</v>
      </c>
      <c r="M49" s="127">
        <f t="shared" si="43"/>
        <v>3.8907992178144863</v>
      </c>
      <c r="N49" s="127">
        <f t="shared" si="43"/>
        <v>8.528900782185513</v>
      </c>
      <c r="O49" s="127">
        <f t="shared" si="43"/>
        <v>0</v>
      </c>
      <c r="P49" s="127">
        <f t="shared" si="43"/>
        <v>0</v>
      </c>
      <c r="Q49" s="127">
        <f t="shared" si="43"/>
        <v>0</v>
      </c>
      <c r="R49" s="127">
        <f t="shared" si="43"/>
        <v>0</v>
      </c>
      <c r="S49" s="127">
        <f t="shared" si="43"/>
        <v>0</v>
      </c>
      <c r="T49" s="127">
        <f t="shared" si="43"/>
        <v>0</v>
      </c>
      <c r="U49" s="127">
        <f t="shared" si="43"/>
        <v>0</v>
      </c>
      <c r="V49" s="127">
        <f t="shared" si="43"/>
        <v>0</v>
      </c>
      <c r="W49" s="127">
        <f t="shared" si="43"/>
        <v>0</v>
      </c>
      <c r="X49" s="127">
        <f t="shared" si="43"/>
        <v>0</v>
      </c>
      <c r="Y49" s="127">
        <f t="shared" si="43"/>
        <v>0</v>
      </c>
      <c r="Z49" s="127">
        <f t="shared" si="43"/>
        <v>0</v>
      </c>
      <c r="AA49" s="127">
        <f t="shared" si="43"/>
        <v>0</v>
      </c>
      <c r="AB49" s="127">
        <f t="shared" si="43"/>
        <v>0</v>
      </c>
      <c r="AC49" s="127">
        <f t="shared" si="43"/>
        <v>3.6689999999999996</v>
      </c>
      <c r="AD49" s="127" t="s">
        <v>258</v>
      </c>
      <c r="AE49" s="127">
        <f t="shared" ref="AE49:AK49" si="59">AE50</f>
        <v>5.2036999999999995</v>
      </c>
      <c r="AF49" s="127">
        <f t="shared" si="59"/>
        <v>0</v>
      </c>
      <c r="AG49" s="127">
        <f t="shared" si="59"/>
        <v>4.96</v>
      </c>
      <c r="AH49" s="127">
        <f t="shared" si="59"/>
        <v>0</v>
      </c>
      <c r="AI49" s="127">
        <f t="shared" si="59"/>
        <v>13.832699999999999</v>
      </c>
      <c r="AJ49" s="126">
        <f t="shared" si="59"/>
        <v>0</v>
      </c>
      <c r="AK49" s="126">
        <f t="shared" si="59"/>
        <v>0</v>
      </c>
    </row>
    <row r="50" ht="60">
      <c r="A50" s="33" t="s">
        <v>126</v>
      </c>
      <c r="B50" s="34" t="s">
        <v>127</v>
      </c>
      <c r="C50" s="67" t="s">
        <v>258</v>
      </c>
      <c r="D50" s="126" t="s">
        <v>258</v>
      </c>
      <c r="E50" s="126" t="s">
        <v>258</v>
      </c>
      <c r="F50" s="126" t="s">
        <v>258</v>
      </c>
      <c r="G50" s="126" t="s">
        <v>258</v>
      </c>
      <c r="H50" s="126" t="s">
        <v>258</v>
      </c>
      <c r="I50" s="126" t="s">
        <v>258</v>
      </c>
      <c r="J50" s="127">
        <f>J51</f>
        <v>0</v>
      </c>
      <c r="K50" s="127">
        <f t="shared" si="46"/>
        <v>13.832699999999999</v>
      </c>
      <c r="L50" s="127">
        <f>SUM(L51:L52)</f>
        <v>1.4129999999999994</v>
      </c>
      <c r="M50" s="127">
        <f>SUM(M51:M52)</f>
        <v>3.8907992178144863</v>
      </c>
      <c r="N50" s="127">
        <f>SUM(N51:N52)</f>
        <v>8.528900782185513</v>
      </c>
      <c r="O50" s="127">
        <f>SUM(O51:O52)</f>
        <v>0</v>
      </c>
      <c r="P50" s="127" t="s">
        <v>258</v>
      </c>
      <c r="Q50" s="127" t="s">
        <v>258</v>
      </c>
      <c r="R50" s="127" t="s">
        <v>258</v>
      </c>
      <c r="S50" s="127" t="s">
        <v>258</v>
      </c>
      <c r="T50" s="127" t="s">
        <v>258</v>
      </c>
      <c r="U50" s="127">
        <f>SUM(U51:U52)</f>
        <v>0</v>
      </c>
      <c r="V50" s="127">
        <f>SUM(V51:V52)</f>
        <v>0</v>
      </c>
      <c r="W50" s="127">
        <f>SUM(W51:W52)</f>
        <v>0</v>
      </c>
      <c r="X50" s="127">
        <f>SUM(X51:X52)</f>
        <v>0</v>
      </c>
      <c r="Y50" s="127" t="s">
        <v>258</v>
      </c>
      <c r="Z50" s="127" t="s">
        <v>258</v>
      </c>
      <c r="AA50" s="127">
        <f>SUM(AA51:AA52)</f>
        <v>0</v>
      </c>
      <c r="AB50" s="127" t="s">
        <v>258</v>
      </c>
      <c r="AC50" s="127">
        <f>SUM(AC51:AC52)</f>
        <v>3.6689999999999996</v>
      </c>
      <c r="AD50" s="127" t="s">
        <v>258</v>
      </c>
      <c r="AE50" s="127">
        <f>SUM(AE51:AE52)</f>
        <v>5.2036999999999995</v>
      </c>
      <c r="AF50" s="127" t="s">
        <v>258</v>
      </c>
      <c r="AG50" s="127">
        <f>SUM(AG51:AG52)</f>
        <v>4.96</v>
      </c>
      <c r="AH50" s="127" t="s">
        <v>258</v>
      </c>
      <c r="AI50" s="127">
        <f t="shared" si="47"/>
        <v>13.832699999999999</v>
      </c>
      <c r="AJ50" s="126" t="s">
        <v>258</v>
      </c>
      <c r="AK50" s="126" t="s">
        <v>258</v>
      </c>
    </row>
    <row r="51" ht="45">
      <c r="A51" s="24" t="s">
        <v>128</v>
      </c>
      <c r="B51" s="46" t="s">
        <v>141</v>
      </c>
      <c r="C51" s="9" t="s">
        <v>142</v>
      </c>
      <c r="D51" s="63" t="s">
        <v>276</v>
      </c>
      <c r="E51" s="63">
        <v>2018</v>
      </c>
      <c r="F51" s="63">
        <v>2018</v>
      </c>
      <c r="G51" s="120" t="s">
        <v>258</v>
      </c>
      <c r="H51" s="128" t="s">
        <v>258</v>
      </c>
      <c r="I51" s="128" t="s">
        <v>258</v>
      </c>
      <c r="J51" s="129">
        <v>0</v>
      </c>
      <c r="K51" s="129">
        <f t="shared" si="46"/>
        <v>3</v>
      </c>
      <c r="L51" s="129"/>
      <c r="M51" s="129"/>
      <c r="N51" s="129">
        <v>3</v>
      </c>
      <c r="O51" s="130"/>
      <c r="P51" s="120" t="s">
        <v>258</v>
      </c>
      <c r="Q51" s="120" t="s">
        <v>258</v>
      </c>
      <c r="R51" s="120" t="s">
        <v>258</v>
      </c>
      <c r="S51" s="120" t="s">
        <v>258</v>
      </c>
      <c r="T51" s="120" t="s">
        <v>258</v>
      </c>
      <c r="U51" s="120" t="s">
        <v>258</v>
      </c>
      <c r="V51" s="120" t="s">
        <v>258</v>
      </c>
      <c r="W51" s="120" t="s">
        <v>258</v>
      </c>
      <c r="X51" s="120" t="s">
        <v>258</v>
      </c>
      <c r="Y51" s="120" t="s">
        <v>258</v>
      </c>
      <c r="Z51" s="120" t="s">
        <v>258</v>
      </c>
      <c r="AA51" s="120" t="s">
        <v>258</v>
      </c>
      <c r="AB51" s="120" t="s">
        <v>258</v>
      </c>
      <c r="AC51" s="129">
        <v>3</v>
      </c>
      <c r="AD51" s="129" t="s">
        <v>258</v>
      </c>
      <c r="AE51" s="129"/>
      <c r="AF51" s="129" t="s">
        <v>258</v>
      </c>
      <c r="AG51" s="129"/>
      <c r="AH51" s="129" t="s">
        <v>258</v>
      </c>
      <c r="AI51" s="129">
        <f t="shared" si="47"/>
        <v>3</v>
      </c>
      <c r="AJ51" s="120" t="s">
        <v>258</v>
      </c>
      <c r="AK51" s="120" t="s">
        <v>258</v>
      </c>
    </row>
    <row r="52" ht="45">
      <c r="A52" s="33" t="s">
        <v>79</v>
      </c>
      <c r="B52" s="34" t="s">
        <v>80</v>
      </c>
      <c r="C52" s="67" t="s">
        <v>258</v>
      </c>
      <c r="D52" s="126">
        <f t="shared" si="43"/>
        <v>0</v>
      </c>
      <c r="E52" s="126">
        <f t="shared" si="43"/>
        <v>0</v>
      </c>
      <c r="F52" s="126">
        <f t="shared" si="43"/>
        <v>0</v>
      </c>
      <c r="G52" s="126">
        <f t="shared" si="43"/>
        <v>0</v>
      </c>
      <c r="H52" s="126">
        <f t="shared" si="43"/>
        <v>0</v>
      </c>
      <c r="I52" s="126">
        <f t="shared" si="43"/>
        <v>0</v>
      </c>
      <c r="J52" s="127">
        <f t="shared" si="43"/>
        <v>0</v>
      </c>
      <c r="K52" s="127">
        <f t="shared" si="43"/>
        <v>10.832699999999999</v>
      </c>
      <c r="L52" s="127">
        <f t="shared" si="43"/>
        <v>1.4129999999999994</v>
      </c>
      <c r="M52" s="127">
        <f t="shared" si="43"/>
        <v>3.8907992178144863</v>
      </c>
      <c r="N52" s="127">
        <f t="shared" si="43"/>
        <v>5.528900782185513</v>
      </c>
      <c r="O52" s="127">
        <f t="shared" si="43"/>
        <v>0</v>
      </c>
      <c r="P52" s="127">
        <f t="shared" si="43"/>
        <v>0</v>
      </c>
      <c r="Q52" s="127">
        <f t="shared" si="43"/>
        <v>0</v>
      </c>
      <c r="R52" s="127">
        <f t="shared" si="43"/>
        <v>0</v>
      </c>
      <c r="S52" s="127">
        <f t="shared" si="43"/>
        <v>0</v>
      </c>
      <c r="T52" s="127">
        <f t="shared" si="43"/>
        <v>0</v>
      </c>
      <c r="U52" s="127">
        <f t="shared" si="43"/>
        <v>0</v>
      </c>
      <c r="V52" s="127">
        <f t="shared" si="43"/>
        <v>0</v>
      </c>
      <c r="W52" s="127">
        <f t="shared" si="43"/>
        <v>0</v>
      </c>
      <c r="X52" s="127">
        <f t="shared" si="43"/>
        <v>0</v>
      </c>
      <c r="Y52" s="127">
        <f t="shared" si="43"/>
        <v>0</v>
      </c>
      <c r="Z52" s="127">
        <f t="shared" si="43"/>
        <v>0</v>
      </c>
      <c r="AA52" s="127">
        <f t="shared" si="43"/>
        <v>0</v>
      </c>
      <c r="AB52" s="127">
        <f t="shared" si="43"/>
        <v>0</v>
      </c>
      <c r="AC52" s="127">
        <f t="shared" si="43"/>
        <v>0.66899999999999937</v>
      </c>
      <c r="AD52" s="127" t="s">
        <v>258</v>
      </c>
      <c r="AE52" s="127">
        <f t="shared" ref="AE52:AK52" si="60">AE53</f>
        <v>5.2036999999999995</v>
      </c>
      <c r="AF52" s="127">
        <f t="shared" si="60"/>
        <v>0</v>
      </c>
      <c r="AG52" s="127">
        <f t="shared" si="60"/>
        <v>4.96</v>
      </c>
      <c r="AH52" s="127">
        <f t="shared" si="60"/>
        <v>0</v>
      </c>
      <c r="AI52" s="127">
        <f t="shared" si="60"/>
        <v>10.832699999999999</v>
      </c>
      <c r="AJ52" s="126">
        <f t="shared" si="60"/>
        <v>0</v>
      </c>
      <c r="AK52" s="126">
        <f t="shared" si="60"/>
        <v>0</v>
      </c>
    </row>
    <row r="53" ht="30">
      <c r="A53" s="33" t="s">
        <v>81</v>
      </c>
      <c r="B53" s="34" t="s">
        <v>82</v>
      </c>
      <c r="C53" s="67" t="s">
        <v>258</v>
      </c>
      <c r="D53" s="126" t="s">
        <v>258</v>
      </c>
      <c r="E53" s="126" t="s">
        <v>258</v>
      </c>
      <c r="F53" s="126" t="s">
        <v>258</v>
      </c>
      <c r="G53" s="126" t="s">
        <v>258</v>
      </c>
      <c r="H53" s="126" t="s">
        <v>258</v>
      </c>
      <c r="I53" s="126" t="s">
        <v>258</v>
      </c>
      <c r="J53" s="127">
        <f t="shared" ref="J53:O53" si="61">SUM(J54:J57)</f>
        <v>0</v>
      </c>
      <c r="K53" s="127">
        <f t="shared" si="61"/>
        <v>10.832699999999999</v>
      </c>
      <c r="L53" s="127">
        <f t="shared" si="61"/>
        <v>1.4129999999999994</v>
      </c>
      <c r="M53" s="127">
        <f t="shared" si="61"/>
        <v>3.8907992178144863</v>
      </c>
      <c r="N53" s="127">
        <f t="shared" si="61"/>
        <v>5.528900782185513</v>
      </c>
      <c r="O53" s="127">
        <f t="shared" si="61"/>
        <v>0</v>
      </c>
      <c r="P53" s="127" t="s">
        <v>258</v>
      </c>
      <c r="Q53" s="127" t="s">
        <v>258</v>
      </c>
      <c r="R53" s="127" t="s">
        <v>258</v>
      </c>
      <c r="S53" s="127" t="s">
        <v>258</v>
      </c>
      <c r="T53" s="127" t="s">
        <v>258</v>
      </c>
      <c r="U53" s="127">
        <f>SUM(U54:U57)</f>
        <v>0</v>
      </c>
      <c r="V53" s="127">
        <f>SUM(V54:V57)</f>
        <v>0</v>
      </c>
      <c r="W53" s="127">
        <f>SUM(W54:W57)</f>
        <v>0</v>
      </c>
      <c r="X53" s="127">
        <f>SUM(X54:X57)</f>
        <v>0</v>
      </c>
      <c r="Y53" s="127" t="s">
        <v>258</v>
      </c>
      <c r="Z53" s="127" t="s">
        <v>258</v>
      </c>
      <c r="AA53" s="127">
        <f>SUM(AA54:AA57)</f>
        <v>0</v>
      </c>
      <c r="AB53" s="127" t="s">
        <v>258</v>
      </c>
      <c r="AC53" s="127">
        <f>SUM(AC54:AC57)</f>
        <v>0.66899999999999937</v>
      </c>
      <c r="AD53" s="127" t="s">
        <v>258</v>
      </c>
      <c r="AE53" s="127">
        <f>SUM(AE54:AE57)</f>
        <v>5.2036999999999995</v>
      </c>
      <c r="AF53" s="127" t="s">
        <v>258</v>
      </c>
      <c r="AG53" s="127">
        <f>SUM(AG54:AG57)</f>
        <v>4.96</v>
      </c>
      <c r="AH53" s="127" t="s">
        <v>258</v>
      </c>
      <c r="AI53" s="127">
        <f t="shared" si="47"/>
        <v>10.832699999999999</v>
      </c>
      <c r="AJ53" s="126" t="s">
        <v>258</v>
      </c>
      <c r="AK53" s="126" t="s">
        <v>258</v>
      </c>
    </row>
    <row r="54" ht="45">
      <c r="A54" s="24" t="s">
        <v>83</v>
      </c>
      <c r="B54" s="37" t="s">
        <v>143</v>
      </c>
      <c r="C54" s="9" t="s">
        <v>144</v>
      </c>
      <c r="D54" s="63" t="s">
        <v>276</v>
      </c>
      <c r="E54" s="63">
        <v>2018</v>
      </c>
      <c r="F54" s="63">
        <v>2019</v>
      </c>
      <c r="G54" s="120" t="s">
        <v>258</v>
      </c>
      <c r="H54" s="128" t="s">
        <v>258</v>
      </c>
      <c r="I54" s="128" t="s">
        <v>258</v>
      </c>
      <c r="J54" s="129">
        <v>0</v>
      </c>
      <c r="K54" s="129">
        <f t="shared" si="46"/>
        <v>3.3349999999999995</v>
      </c>
      <c r="L54" s="129">
        <v>0.43499999999999961</v>
      </c>
      <c r="M54" s="129">
        <v>1.2429192178144866</v>
      </c>
      <c r="N54" s="129">
        <v>1.6570807821855134</v>
      </c>
      <c r="O54" s="130"/>
      <c r="P54" s="120" t="s">
        <v>258</v>
      </c>
      <c r="Q54" s="120" t="s">
        <v>258</v>
      </c>
      <c r="R54" s="120" t="s">
        <v>258</v>
      </c>
      <c r="S54" s="120" t="s">
        <v>258</v>
      </c>
      <c r="T54" s="120" t="s">
        <v>258</v>
      </c>
      <c r="U54" s="120" t="s">
        <v>258</v>
      </c>
      <c r="V54" s="120" t="s">
        <v>258</v>
      </c>
      <c r="W54" s="120" t="s">
        <v>258</v>
      </c>
      <c r="X54" s="120" t="s">
        <v>258</v>
      </c>
      <c r="Y54" s="120" t="s">
        <v>258</v>
      </c>
      <c r="Z54" s="120" t="s">
        <v>258</v>
      </c>
      <c r="AA54" s="120" t="s">
        <v>258</v>
      </c>
      <c r="AB54" s="120" t="s">
        <v>258</v>
      </c>
      <c r="AC54" s="129">
        <v>0.43499999999999961</v>
      </c>
      <c r="AD54" s="129" t="s">
        <v>258</v>
      </c>
      <c r="AE54" s="129">
        <f t="shared" ref="AE54:AE55" si="62">M54+N54</f>
        <v>2.8999999999999999</v>
      </c>
      <c r="AF54" s="129" t="s">
        <v>258</v>
      </c>
      <c r="AG54" s="129"/>
      <c r="AH54" s="129" t="s">
        <v>258</v>
      </c>
      <c r="AI54" s="129">
        <f t="shared" si="47"/>
        <v>3.3349999999999995</v>
      </c>
      <c r="AJ54" s="120" t="s">
        <v>258</v>
      </c>
      <c r="AK54" s="120" t="s">
        <v>258</v>
      </c>
    </row>
    <row r="55" ht="45">
      <c r="A55" s="24" t="s">
        <v>86</v>
      </c>
      <c r="B55" s="51" t="s">
        <v>145</v>
      </c>
      <c r="C55" s="9" t="s">
        <v>146</v>
      </c>
      <c r="D55" s="63" t="s">
        <v>276</v>
      </c>
      <c r="E55" s="63">
        <v>2018</v>
      </c>
      <c r="F55" s="63">
        <v>2019</v>
      </c>
      <c r="G55" s="120" t="s">
        <v>258</v>
      </c>
      <c r="H55" s="128" t="s">
        <v>258</v>
      </c>
      <c r="I55" s="128" t="s">
        <v>258</v>
      </c>
      <c r="J55" s="129">
        <v>0</v>
      </c>
      <c r="K55" s="129">
        <f t="shared" si="46"/>
        <v>1.7936999999999999</v>
      </c>
      <c r="L55" s="129">
        <v>0.23399999999999976</v>
      </c>
      <c r="M55" s="129">
        <v>0.66388000000000003</v>
      </c>
      <c r="N55" s="129">
        <v>0.89581999999999995</v>
      </c>
      <c r="O55" s="130"/>
      <c r="P55" s="120" t="s">
        <v>258</v>
      </c>
      <c r="Q55" s="120" t="s">
        <v>258</v>
      </c>
      <c r="R55" s="120" t="s">
        <v>258</v>
      </c>
      <c r="S55" s="120" t="s">
        <v>258</v>
      </c>
      <c r="T55" s="120" t="s">
        <v>258</v>
      </c>
      <c r="U55" s="120" t="s">
        <v>258</v>
      </c>
      <c r="V55" s="120" t="s">
        <v>258</v>
      </c>
      <c r="W55" s="120" t="s">
        <v>258</v>
      </c>
      <c r="X55" s="120" t="s">
        <v>258</v>
      </c>
      <c r="Y55" s="120" t="s">
        <v>258</v>
      </c>
      <c r="Z55" s="120" t="s">
        <v>258</v>
      </c>
      <c r="AA55" s="120" t="s">
        <v>258</v>
      </c>
      <c r="AB55" s="120" t="s">
        <v>258</v>
      </c>
      <c r="AC55" s="129">
        <v>0.23399999999999976</v>
      </c>
      <c r="AD55" s="129" t="s">
        <v>258</v>
      </c>
      <c r="AE55" s="129">
        <f t="shared" si="62"/>
        <v>1.5596999999999999</v>
      </c>
      <c r="AF55" s="129" t="s">
        <v>258</v>
      </c>
      <c r="AG55" s="129"/>
      <c r="AH55" s="129" t="s">
        <v>258</v>
      </c>
      <c r="AI55" s="129">
        <f t="shared" si="47"/>
        <v>1.7936999999999996</v>
      </c>
      <c r="AJ55" s="120" t="s">
        <v>258</v>
      </c>
      <c r="AK55" s="120" t="s">
        <v>258</v>
      </c>
    </row>
    <row r="56" ht="45">
      <c r="A56" s="24" t="s">
        <v>89</v>
      </c>
      <c r="B56" s="51" t="s">
        <v>147</v>
      </c>
      <c r="C56" s="9" t="s">
        <v>148</v>
      </c>
      <c r="D56" s="63" t="s">
        <v>276</v>
      </c>
      <c r="E56" s="63">
        <v>2019</v>
      </c>
      <c r="F56" s="63">
        <v>2020</v>
      </c>
      <c r="G56" s="120" t="s">
        <v>258</v>
      </c>
      <c r="H56" s="128" t="s">
        <v>258</v>
      </c>
      <c r="I56" s="128" t="s">
        <v>258</v>
      </c>
      <c r="J56" s="129">
        <v>0</v>
      </c>
      <c r="K56" s="129">
        <f t="shared" si="46"/>
        <v>4.0019999999999998</v>
      </c>
      <c r="L56" s="129">
        <v>0.52200000000000002</v>
      </c>
      <c r="M56" s="129">
        <v>1.3919999999999999</v>
      </c>
      <c r="N56" s="129">
        <v>2.0879999999999996</v>
      </c>
      <c r="O56" s="130"/>
      <c r="P56" s="120" t="s">
        <v>258</v>
      </c>
      <c r="Q56" s="120" t="s">
        <v>258</v>
      </c>
      <c r="R56" s="120" t="s">
        <v>258</v>
      </c>
      <c r="S56" s="120" t="s">
        <v>258</v>
      </c>
      <c r="T56" s="120" t="s">
        <v>258</v>
      </c>
      <c r="U56" s="120" t="s">
        <v>258</v>
      </c>
      <c r="V56" s="120" t="s">
        <v>258</v>
      </c>
      <c r="W56" s="120" t="s">
        <v>258</v>
      </c>
      <c r="X56" s="120" t="s">
        <v>258</v>
      </c>
      <c r="Y56" s="120" t="s">
        <v>258</v>
      </c>
      <c r="Z56" s="120" t="s">
        <v>258</v>
      </c>
      <c r="AA56" s="120" t="s">
        <v>258</v>
      </c>
      <c r="AB56" s="120" t="s">
        <v>258</v>
      </c>
      <c r="AC56" s="129"/>
      <c r="AD56" s="129" t="s">
        <v>258</v>
      </c>
      <c r="AE56" s="129">
        <v>0.5219999999999998</v>
      </c>
      <c r="AF56" s="129" t="s">
        <v>258</v>
      </c>
      <c r="AG56" s="129">
        <v>3.48</v>
      </c>
      <c r="AH56" s="129" t="s">
        <v>258</v>
      </c>
      <c r="AI56" s="129">
        <f t="shared" si="47"/>
        <v>4.0019999999999998</v>
      </c>
      <c r="AJ56" s="120" t="s">
        <v>258</v>
      </c>
      <c r="AK56" s="120" t="s">
        <v>258</v>
      </c>
    </row>
    <row r="57" ht="45">
      <c r="A57" s="24" t="s">
        <v>92</v>
      </c>
      <c r="B57" s="37" t="s">
        <v>149</v>
      </c>
      <c r="C57" s="9" t="s">
        <v>150</v>
      </c>
      <c r="D57" s="63" t="s">
        <v>276</v>
      </c>
      <c r="E57" s="63">
        <v>2019</v>
      </c>
      <c r="F57" s="63">
        <v>2020</v>
      </c>
      <c r="G57" s="120" t="s">
        <v>258</v>
      </c>
      <c r="H57" s="128" t="s">
        <v>258</v>
      </c>
      <c r="I57" s="128" t="s">
        <v>258</v>
      </c>
      <c r="J57" s="129">
        <v>0</v>
      </c>
      <c r="K57" s="129">
        <f t="shared" si="46"/>
        <v>1.702</v>
      </c>
      <c r="L57" s="129">
        <v>0.222</v>
      </c>
      <c r="M57" s="129">
        <v>0.59199999999999997</v>
      </c>
      <c r="N57" s="129">
        <v>0.88800000000000001</v>
      </c>
      <c r="O57" s="130"/>
      <c r="P57" s="120" t="s">
        <v>258</v>
      </c>
      <c r="Q57" s="120" t="s">
        <v>258</v>
      </c>
      <c r="R57" s="120" t="s">
        <v>258</v>
      </c>
      <c r="S57" s="120" t="s">
        <v>258</v>
      </c>
      <c r="T57" s="120" t="s">
        <v>258</v>
      </c>
      <c r="U57" s="120" t="s">
        <v>258</v>
      </c>
      <c r="V57" s="120" t="s">
        <v>258</v>
      </c>
      <c r="W57" s="120" t="s">
        <v>258</v>
      </c>
      <c r="X57" s="120" t="s">
        <v>258</v>
      </c>
      <c r="Y57" s="120" t="s">
        <v>258</v>
      </c>
      <c r="Z57" s="120" t="s">
        <v>258</v>
      </c>
      <c r="AA57" s="120" t="s">
        <v>258</v>
      </c>
      <c r="AB57" s="120" t="s">
        <v>258</v>
      </c>
      <c r="AC57" s="129"/>
      <c r="AD57" s="129" t="s">
        <v>258</v>
      </c>
      <c r="AE57" s="129">
        <v>0.22199999999999998</v>
      </c>
      <c r="AF57" s="129" t="s">
        <v>258</v>
      </c>
      <c r="AG57" s="129">
        <v>1.48</v>
      </c>
      <c r="AH57" s="129" t="s">
        <v>258</v>
      </c>
      <c r="AI57" s="129">
        <f t="shared" si="47"/>
        <v>1.702</v>
      </c>
      <c r="AJ57" s="120" t="s">
        <v>258</v>
      </c>
      <c r="AK57" s="120" t="s">
        <v>258</v>
      </c>
    </row>
    <row r="58" ht="17.25">
      <c r="A58" s="28"/>
      <c r="B58" s="52" t="s">
        <v>151</v>
      </c>
      <c r="C58" s="67" t="s">
        <v>258</v>
      </c>
      <c r="D58" s="123">
        <f t="shared" si="43"/>
        <v>0</v>
      </c>
      <c r="E58" s="123">
        <f t="shared" si="43"/>
        <v>0</v>
      </c>
      <c r="F58" s="123">
        <f t="shared" si="43"/>
        <v>0</v>
      </c>
      <c r="G58" s="123">
        <f t="shared" si="43"/>
        <v>0</v>
      </c>
      <c r="H58" s="123">
        <f t="shared" si="43"/>
        <v>0</v>
      </c>
      <c r="I58" s="123">
        <f t="shared" si="43"/>
        <v>0</v>
      </c>
      <c r="J58" s="124">
        <f t="shared" si="43"/>
        <v>0</v>
      </c>
      <c r="K58" s="124">
        <f t="shared" si="43"/>
        <v>20.025600000000001</v>
      </c>
      <c r="L58" s="124">
        <f t="shared" si="43"/>
        <v>1.1235999999999999</v>
      </c>
      <c r="M58" s="124">
        <f t="shared" si="43"/>
        <v>2.9672000000000001</v>
      </c>
      <c r="N58" s="124">
        <f t="shared" si="43"/>
        <v>15.934799999999999</v>
      </c>
      <c r="O58" s="124">
        <f t="shared" si="43"/>
        <v>0</v>
      </c>
      <c r="P58" s="123">
        <f t="shared" si="43"/>
        <v>0</v>
      </c>
      <c r="Q58" s="123">
        <f t="shared" si="43"/>
        <v>0</v>
      </c>
      <c r="R58" s="123">
        <f t="shared" si="43"/>
        <v>0</v>
      </c>
      <c r="S58" s="123">
        <f t="shared" si="43"/>
        <v>0</v>
      </c>
      <c r="T58" s="123">
        <f t="shared" si="43"/>
        <v>0</v>
      </c>
      <c r="U58" s="124">
        <f t="shared" si="43"/>
        <v>0</v>
      </c>
      <c r="V58" s="124">
        <f t="shared" si="43"/>
        <v>0</v>
      </c>
      <c r="W58" s="124">
        <f t="shared" si="43"/>
        <v>0</v>
      </c>
      <c r="X58" s="124">
        <f t="shared" si="43"/>
        <v>0</v>
      </c>
      <c r="Y58" s="124">
        <f t="shared" si="43"/>
        <v>0</v>
      </c>
      <c r="Z58" s="124">
        <f t="shared" si="43"/>
        <v>0</v>
      </c>
      <c r="AA58" s="124">
        <f t="shared" si="43"/>
        <v>0</v>
      </c>
      <c r="AB58" s="124">
        <f t="shared" si="43"/>
        <v>0</v>
      </c>
      <c r="AC58" s="124">
        <f t="shared" si="43"/>
        <v>12.5298</v>
      </c>
      <c r="AD58" s="124">
        <f t="shared" si="43"/>
        <v>0</v>
      </c>
      <c r="AE58" s="124">
        <f t="shared" si="43"/>
        <v>7.492</v>
      </c>
      <c r="AF58" s="124">
        <f t="shared" si="43"/>
        <v>0</v>
      </c>
      <c r="AG58" s="124">
        <f t="shared" si="43"/>
        <v>0</v>
      </c>
      <c r="AH58" s="124">
        <f t="shared" si="43"/>
        <v>0</v>
      </c>
      <c r="AI58" s="124">
        <f t="shared" si="43"/>
        <v>20.021799999999999</v>
      </c>
      <c r="AJ58" s="123">
        <f t="shared" si="43"/>
        <v>0</v>
      </c>
      <c r="AK58" s="123">
        <f t="shared" si="43"/>
        <v>0</v>
      </c>
    </row>
    <row r="59" ht="45">
      <c r="A59" s="33" t="s">
        <v>77</v>
      </c>
      <c r="B59" s="34" t="s">
        <v>78</v>
      </c>
      <c r="C59" s="67" t="s">
        <v>258</v>
      </c>
      <c r="D59" s="126" t="s">
        <v>258</v>
      </c>
      <c r="E59" s="126" t="s">
        <v>258</v>
      </c>
      <c r="F59" s="126" t="s">
        <v>258</v>
      </c>
      <c r="G59" s="126" t="s">
        <v>258</v>
      </c>
      <c r="H59" s="126" t="s">
        <v>258</v>
      </c>
      <c r="I59" s="126" t="s">
        <v>258</v>
      </c>
      <c r="J59" s="127">
        <f t="shared" ref="J59:O59" si="63">J60+J64</f>
        <v>0</v>
      </c>
      <c r="K59" s="127">
        <f t="shared" si="63"/>
        <v>20.025600000000001</v>
      </c>
      <c r="L59" s="127">
        <f t="shared" si="63"/>
        <v>1.1235999999999999</v>
      </c>
      <c r="M59" s="127">
        <f t="shared" si="63"/>
        <v>2.9672000000000001</v>
      </c>
      <c r="N59" s="127">
        <f t="shared" si="63"/>
        <v>15.934799999999999</v>
      </c>
      <c r="O59" s="127">
        <f t="shared" si="63"/>
        <v>0</v>
      </c>
      <c r="P59" s="127" t="s">
        <v>258</v>
      </c>
      <c r="Q59" s="127" t="s">
        <v>258</v>
      </c>
      <c r="R59" s="127" t="s">
        <v>258</v>
      </c>
      <c r="S59" s="127" t="s">
        <v>258</v>
      </c>
      <c r="T59" s="127" t="s">
        <v>258</v>
      </c>
      <c r="U59" s="127">
        <v>0</v>
      </c>
      <c r="V59" s="127">
        <v>0</v>
      </c>
      <c r="W59" s="127">
        <v>0</v>
      </c>
      <c r="X59" s="127">
        <v>0</v>
      </c>
      <c r="Y59" s="127" t="s">
        <v>258</v>
      </c>
      <c r="Z59" s="127" t="s">
        <v>258</v>
      </c>
      <c r="AA59" s="127">
        <f>AA60+AA64</f>
        <v>0</v>
      </c>
      <c r="AB59" s="127" t="s">
        <v>258</v>
      </c>
      <c r="AC59" s="127">
        <f>AC60+AC64</f>
        <v>12.5298</v>
      </c>
      <c r="AD59" s="127" t="s">
        <v>258</v>
      </c>
      <c r="AE59" s="127">
        <f>AE60+AE64</f>
        <v>7.492</v>
      </c>
      <c r="AF59" s="127" t="s">
        <v>258</v>
      </c>
      <c r="AG59" s="127">
        <f>AG60+AG64</f>
        <v>0</v>
      </c>
      <c r="AH59" s="127" t="s">
        <v>258</v>
      </c>
      <c r="AI59" s="127">
        <f t="shared" si="47"/>
        <v>20.021799999999999</v>
      </c>
      <c r="AJ59" s="126" t="s">
        <v>258</v>
      </c>
      <c r="AK59" s="126" t="s">
        <v>258</v>
      </c>
    </row>
    <row r="60" ht="45">
      <c r="A60" s="33" t="s">
        <v>79</v>
      </c>
      <c r="B60" s="34" t="s">
        <v>80</v>
      </c>
      <c r="C60" s="67" t="s">
        <v>258</v>
      </c>
      <c r="D60" s="126">
        <f t="shared" si="43"/>
        <v>0</v>
      </c>
      <c r="E60" s="126">
        <f t="shared" si="43"/>
        <v>0</v>
      </c>
      <c r="F60" s="126">
        <f t="shared" si="43"/>
        <v>0</v>
      </c>
      <c r="G60" s="126">
        <f t="shared" si="43"/>
        <v>0</v>
      </c>
      <c r="H60" s="126">
        <f t="shared" si="43"/>
        <v>0</v>
      </c>
      <c r="I60" s="126">
        <f t="shared" si="43"/>
        <v>0</v>
      </c>
      <c r="J60" s="127">
        <f t="shared" si="43"/>
        <v>0</v>
      </c>
      <c r="K60" s="127">
        <f t="shared" si="43"/>
        <v>8.6156000000000006</v>
      </c>
      <c r="L60" s="127">
        <f t="shared" si="43"/>
        <v>1.1235999999999999</v>
      </c>
      <c r="M60" s="127">
        <f t="shared" si="43"/>
        <v>2.9672000000000001</v>
      </c>
      <c r="N60" s="127">
        <f t="shared" si="43"/>
        <v>4.5247999999999999</v>
      </c>
      <c r="O60" s="127">
        <f t="shared" si="43"/>
        <v>0</v>
      </c>
      <c r="P60" s="127">
        <f t="shared" si="43"/>
        <v>0</v>
      </c>
      <c r="Q60" s="127">
        <f t="shared" si="43"/>
        <v>0</v>
      </c>
      <c r="R60" s="127">
        <f t="shared" si="43"/>
        <v>0</v>
      </c>
      <c r="S60" s="127">
        <f t="shared" si="43"/>
        <v>0</v>
      </c>
      <c r="T60" s="127">
        <f t="shared" si="43"/>
        <v>0</v>
      </c>
      <c r="U60" s="127">
        <v>0</v>
      </c>
      <c r="V60" s="127">
        <v>0</v>
      </c>
      <c r="W60" s="127">
        <v>0</v>
      </c>
      <c r="X60" s="127">
        <v>0</v>
      </c>
      <c r="Y60" s="127">
        <f t="shared" si="43"/>
        <v>0</v>
      </c>
      <c r="Z60" s="127">
        <f t="shared" si="43"/>
        <v>0</v>
      </c>
      <c r="AA60" s="127">
        <f t="shared" si="43"/>
        <v>0</v>
      </c>
      <c r="AB60" s="127">
        <f t="shared" si="43"/>
        <v>0</v>
      </c>
      <c r="AC60" s="127">
        <f t="shared" si="43"/>
        <v>1.1237999999999995</v>
      </c>
      <c r="AD60" s="127" t="s">
        <v>258</v>
      </c>
      <c r="AE60" s="127">
        <f t="shared" ref="AE60:AK60" si="64">AE61</f>
        <v>7.492</v>
      </c>
      <c r="AF60" s="127">
        <f t="shared" si="64"/>
        <v>0</v>
      </c>
      <c r="AG60" s="127">
        <f t="shared" si="64"/>
        <v>0</v>
      </c>
      <c r="AH60" s="127">
        <f t="shared" si="64"/>
        <v>0</v>
      </c>
      <c r="AI60" s="127">
        <f t="shared" si="64"/>
        <v>8.6158000000000001</v>
      </c>
      <c r="AJ60" s="126">
        <f t="shared" si="64"/>
        <v>0</v>
      </c>
      <c r="AK60" s="126">
        <f t="shared" si="64"/>
        <v>0</v>
      </c>
    </row>
    <row r="61" ht="30">
      <c r="A61" s="33" t="s">
        <v>81</v>
      </c>
      <c r="B61" s="34" t="s">
        <v>82</v>
      </c>
      <c r="C61" s="67" t="s">
        <v>258</v>
      </c>
      <c r="D61" s="126" t="s">
        <v>258</v>
      </c>
      <c r="E61" s="126" t="s">
        <v>258</v>
      </c>
      <c r="F61" s="126" t="s">
        <v>258</v>
      </c>
      <c r="G61" s="126" t="s">
        <v>258</v>
      </c>
      <c r="H61" s="126" t="s">
        <v>258</v>
      </c>
      <c r="I61" s="126" t="s">
        <v>258</v>
      </c>
      <c r="J61" s="127">
        <f t="shared" ref="J61:O61" si="65">J62+J63</f>
        <v>0</v>
      </c>
      <c r="K61" s="127">
        <f t="shared" si="65"/>
        <v>8.6156000000000006</v>
      </c>
      <c r="L61" s="127">
        <f t="shared" si="65"/>
        <v>1.1235999999999999</v>
      </c>
      <c r="M61" s="127">
        <f t="shared" si="65"/>
        <v>2.9672000000000001</v>
      </c>
      <c r="N61" s="127">
        <f t="shared" si="65"/>
        <v>4.5247999999999999</v>
      </c>
      <c r="O61" s="127">
        <f t="shared" si="65"/>
        <v>0</v>
      </c>
      <c r="P61" s="127" t="s">
        <v>258</v>
      </c>
      <c r="Q61" s="127" t="s">
        <v>258</v>
      </c>
      <c r="R61" s="127" t="s">
        <v>258</v>
      </c>
      <c r="S61" s="127" t="s">
        <v>258</v>
      </c>
      <c r="T61" s="127" t="s">
        <v>258</v>
      </c>
      <c r="U61" s="127">
        <v>0</v>
      </c>
      <c r="V61" s="127">
        <v>0</v>
      </c>
      <c r="W61" s="127">
        <v>0</v>
      </c>
      <c r="X61" s="127">
        <v>0</v>
      </c>
      <c r="Y61" s="127" t="s">
        <v>258</v>
      </c>
      <c r="Z61" s="127" t="s">
        <v>258</v>
      </c>
      <c r="AA61" s="127">
        <f>AA62+AA63</f>
        <v>0</v>
      </c>
      <c r="AB61" s="127" t="s">
        <v>258</v>
      </c>
      <c r="AC61" s="127">
        <f>AC62+AC63</f>
        <v>1.1237999999999995</v>
      </c>
      <c r="AD61" s="127" t="s">
        <v>258</v>
      </c>
      <c r="AE61" s="127">
        <f>AE62+AE63</f>
        <v>7.492</v>
      </c>
      <c r="AF61" s="127" t="s">
        <v>258</v>
      </c>
      <c r="AG61" s="127">
        <f>AG62+AG63</f>
        <v>0</v>
      </c>
      <c r="AH61" s="127" t="s">
        <v>258</v>
      </c>
      <c r="AI61" s="127">
        <f t="shared" si="47"/>
        <v>8.6158000000000001</v>
      </c>
      <c r="AJ61" s="126" t="s">
        <v>258</v>
      </c>
      <c r="AK61" s="126" t="s">
        <v>258</v>
      </c>
    </row>
    <row r="62" ht="45">
      <c r="A62" s="24" t="s">
        <v>83</v>
      </c>
      <c r="B62" s="40" t="s">
        <v>152</v>
      </c>
      <c r="C62" s="9" t="s">
        <v>153</v>
      </c>
      <c r="D62" s="63" t="s">
        <v>276</v>
      </c>
      <c r="E62" s="63">
        <v>2018</v>
      </c>
      <c r="F62" s="63">
        <v>2019</v>
      </c>
      <c r="G62" s="120" t="s">
        <v>258</v>
      </c>
      <c r="H62" s="128" t="s">
        <v>258</v>
      </c>
      <c r="I62" s="128" t="s">
        <v>258</v>
      </c>
      <c r="J62" s="129">
        <v>0</v>
      </c>
      <c r="K62" s="129">
        <f t="shared" si="46"/>
        <v>4.609</v>
      </c>
      <c r="L62" s="129">
        <v>0.60099999999999998</v>
      </c>
      <c r="M62" s="129">
        <v>1.6032000000000002</v>
      </c>
      <c r="N62" s="129">
        <v>2.4047999999999998</v>
      </c>
      <c r="O62" s="130"/>
      <c r="P62" s="120" t="s">
        <v>258</v>
      </c>
      <c r="Q62" s="120" t="s">
        <v>258</v>
      </c>
      <c r="R62" s="120" t="s">
        <v>258</v>
      </c>
      <c r="S62" s="120" t="s">
        <v>258</v>
      </c>
      <c r="T62" s="120" t="s">
        <v>258</v>
      </c>
      <c r="U62" s="120" t="s">
        <v>258</v>
      </c>
      <c r="V62" s="120" t="s">
        <v>258</v>
      </c>
      <c r="W62" s="120" t="s">
        <v>258</v>
      </c>
      <c r="X62" s="120" t="s">
        <v>258</v>
      </c>
      <c r="Y62" s="120" t="s">
        <v>258</v>
      </c>
      <c r="Z62" s="120" t="s">
        <v>258</v>
      </c>
      <c r="AA62" s="128"/>
      <c r="AB62" s="120" t="s">
        <v>258</v>
      </c>
      <c r="AC62" s="129">
        <v>0.60119999999999951</v>
      </c>
      <c r="AD62" s="129" t="s">
        <v>258</v>
      </c>
      <c r="AE62" s="129">
        <v>4.008</v>
      </c>
      <c r="AF62" s="129" t="s">
        <v>258</v>
      </c>
      <c r="AG62" s="129"/>
      <c r="AH62" s="129" t="s">
        <v>258</v>
      </c>
      <c r="AI62" s="129">
        <f t="shared" si="47"/>
        <v>4.6091999999999995</v>
      </c>
      <c r="AJ62" s="120" t="s">
        <v>258</v>
      </c>
      <c r="AK62" s="120" t="s">
        <v>258</v>
      </c>
    </row>
    <row r="63" ht="45">
      <c r="A63" s="24" t="s">
        <v>86</v>
      </c>
      <c r="B63" s="40" t="s">
        <v>154</v>
      </c>
      <c r="C63" s="9" t="s">
        <v>155</v>
      </c>
      <c r="D63" s="63" t="s">
        <v>276</v>
      </c>
      <c r="E63" s="63">
        <v>2018</v>
      </c>
      <c r="F63" s="63">
        <v>2019</v>
      </c>
      <c r="G63" s="120" t="s">
        <v>258</v>
      </c>
      <c r="H63" s="128" t="s">
        <v>258</v>
      </c>
      <c r="I63" s="128" t="s">
        <v>258</v>
      </c>
      <c r="J63" s="129">
        <v>0</v>
      </c>
      <c r="K63" s="129">
        <f t="shared" si="46"/>
        <v>4.0066000000000006</v>
      </c>
      <c r="L63" s="129">
        <v>0.52259999999999995</v>
      </c>
      <c r="M63" s="129">
        <v>1.3640000000000001</v>
      </c>
      <c r="N63" s="129">
        <v>2.1200000000000001</v>
      </c>
      <c r="O63" s="130"/>
      <c r="P63" s="120" t="s">
        <v>258</v>
      </c>
      <c r="Q63" s="120" t="s">
        <v>258</v>
      </c>
      <c r="R63" s="120" t="s">
        <v>258</v>
      </c>
      <c r="S63" s="120" t="s">
        <v>258</v>
      </c>
      <c r="T63" s="120" t="s">
        <v>258</v>
      </c>
      <c r="U63" s="120" t="s">
        <v>258</v>
      </c>
      <c r="V63" s="120" t="s">
        <v>258</v>
      </c>
      <c r="W63" s="120" t="s">
        <v>258</v>
      </c>
      <c r="X63" s="120" t="s">
        <v>258</v>
      </c>
      <c r="Y63" s="120" t="s">
        <v>258</v>
      </c>
      <c r="Z63" s="120" t="s">
        <v>258</v>
      </c>
      <c r="AA63" s="128"/>
      <c r="AB63" s="120" t="s">
        <v>258</v>
      </c>
      <c r="AC63" s="129">
        <f>L63</f>
        <v>0.52259999999999995</v>
      </c>
      <c r="AD63" s="129" t="s">
        <v>258</v>
      </c>
      <c r="AE63" s="129">
        <f>M63+N63</f>
        <v>3.484</v>
      </c>
      <c r="AF63" s="129" t="s">
        <v>258</v>
      </c>
      <c r="AG63" s="129"/>
      <c r="AH63" s="129" t="s">
        <v>258</v>
      </c>
      <c r="AI63" s="129">
        <f t="shared" si="47"/>
        <v>4.0065999999999997</v>
      </c>
      <c r="AJ63" s="120" t="s">
        <v>258</v>
      </c>
      <c r="AK63" s="120" t="s">
        <v>258</v>
      </c>
    </row>
    <row r="64" ht="45">
      <c r="A64" s="33" t="s">
        <v>116</v>
      </c>
      <c r="B64" s="34" t="s">
        <v>117</v>
      </c>
      <c r="C64" s="67" t="s">
        <v>258</v>
      </c>
      <c r="D64" s="126">
        <f t="shared" si="43"/>
        <v>0</v>
      </c>
      <c r="E64" s="126">
        <f t="shared" si="43"/>
        <v>0</v>
      </c>
      <c r="F64" s="126">
        <f t="shared" si="43"/>
        <v>0</v>
      </c>
      <c r="G64" s="126">
        <f t="shared" si="43"/>
        <v>0</v>
      </c>
      <c r="H64" s="126">
        <f t="shared" si="43"/>
        <v>0</v>
      </c>
      <c r="I64" s="126">
        <f t="shared" si="43"/>
        <v>0</v>
      </c>
      <c r="J64" s="127">
        <f t="shared" si="43"/>
        <v>0</v>
      </c>
      <c r="K64" s="127">
        <f t="shared" si="43"/>
        <v>11.41</v>
      </c>
      <c r="L64" s="127">
        <f t="shared" si="43"/>
        <v>0</v>
      </c>
      <c r="M64" s="127">
        <f t="shared" si="43"/>
        <v>0</v>
      </c>
      <c r="N64" s="127">
        <f t="shared" si="43"/>
        <v>11.41</v>
      </c>
      <c r="O64" s="127">
        <f t="shared" si="43"/>
        <v>0</v>
      </c>
      <c r="P64" s="127">
        <f t="shared" si="43"/>
        <v>0</v>
      </c>
      <c r="Q64" s="127">
        <f t="shared" si="43"/>
        <v>0</v>
      </c>
      <c r="R64" s="127">
        <f t="shared" si="43"/>
        <v>0</v>
      </c>
      <c r="S64" s="127">
        <f t="shared" si="43"/>
        <v>0</v>
      </c>
      <c r="T64" s="127">
        <f t="shared" si="43"/>
        <v>0</v>
      </c>
      <c r="U64" s="127">
        <f t="shared" si="43"/>
        <v>0</v>
      </c>
      <c r="V64" s="127">
        <f t="shared" si="43"/>
        <v>0</v>
      </c>
      <c r="W64" s="127">
        <f t="shared" si="43"/>
        <v>0</v>
      </c>
      <c r="X64" s="127">
        <f t="shared" si="43"/>
        <v>0</v>
      </c>
      <c r="Y64" s="127">
        <f t="shared" si="43"/>
        <v>0</v>
      </c>
      <c r="Z64" s="127">
        <f t="shared" si="43"/>
        <v>0</v>
      </c>
      <c r="AA64" s="127">
        <f t="shared" si="43"/>
        <v>0</v>
      </c>
      <c r="AB64" s="127">
        <f t="shared" si="43"/>
        <v>0</v>
      </c>
      <c r="AC64" s="127">
        <f t="shared" si="43"/>
        <v>11.406000000000001</v>
      </c>
      <c r="AD64" s="127" t="s">
        <v>258</v>
      </c>
      <c r="AE64" s="127">
        <f t="shared" ref="AE64:AK65" si="66">AE65</f>
        <v>0</v>
      </c>
      <c r="AF64" s="127">
        <f t="shared" si="66"/>
        <v>0</v>
      </c>
      <c r="AG64" s="127">
        <f t="shared" si="66"/>
        <v>0</v>
      </c>
      <c r="AH64" s="127">
        <f t="shared" si="66"/>
        <v>0</v>
      </c>
      <c r="AI64" s="127">
        <f t="shared" si="66"/>
        <v>11.406000000000001</v>
      </c>
      <c r="AJ64" s="126">
        <f t="shared" si="66"/>
        <v>0</v>
      </c>
      <c r="AK64" s="126">
        <f t="shared" si="66"/>
        <v>0</v>
      </c>
    </row>
    <row r="65" ht="47.25">
      <c r="A65" s="33" t="s">
        <v>118</v>
      </c>
      <c r="B65" s="34" t="s">
        <v>119</v>
      </c>
      <c r="C65" s="67" t="s">
        <v>258</v>
      </c>
      <c r="D65" s="126" t="s">
        <v>258</v>
      </c>
      <c r="E65" s="126" t="s">
        <v>258</v>
      </c>
      <c r="F65" s="126" t="s">
        <v>258</v>
      </c>
      <c r="G65" s="126" t="s">
        <v>258</v>
      </c>
      <c r="H65" s="126" t="s">
        <v>258</v>
      </c>
      <c r="I65" s="126" t="s">
        <v>258</v>
      </c>
      <c r="J65" s="127">
        <f t="shared" si="43"/>
        <v>0</v>
      </c>
      <c r="K65" s="127">
        <f t="shared" si="43"/>
        <v>11.41</v>
      </c>
      <c r="L65" s="127">
        <f t="shared" si="43"/>
        <v>0</v>
      </c>
      <c r="M65" s="127">
        <f t="shared" si="43"/>
        <v>0</v>
      </c>
      <c r="N65" s="127">
        <f t="shared" si="43"/>
        <v>11.41</v>
      </c>
      <c r="O65" s="127">
        <f t="shared" si="43"/>
        <v>0</v>
      </c>
      <c r="P65" s="127" t="s">
        <v>258</v>
      </c>
      <c r="Q65" s="127" t="s">
        <v>258</v>
      </c>
      <c r="R65" s="127" t="s">
        <v>258</v>
      </c>
      <c r="S65" s="127" t="s">
        <v>258</v>
      </c>
      <c r="T65" s="127" t="s">
        <v>258</v>
      </c>
      <c r="U65" s="127">
        <f t="shared" si="43"/>
        <v>0</v>
      </c>
      <c r="V65" s="127">
        <f t="shared" si="43"/>
        <v>0</v>
      </c>
      <c r="W65" s="127">
        <f t="shared" si="43"/>
        <v>0</v>
      </c>
      <c r="X65" s="127">
        <f t="shared" si="43"/>
        <v>0</v>
      </c>
      <c r="Y65" s="127" t="s">
        <v>258</v>
      </c>
      <c r="Z65" s="127" t="s">
        <v>258</v>
      </c>
      <c r="AA65" s="127">
        <f t="shared" si="43"/>
        <v>0</v>
      </c>
      <c r="AB65" s="127" t="s">
        <v>258</v>
      </c>
      <c r="AC65" s="127">
        <f t="shared" si="43"/>
        <v>11.406000000000001</v>
      </c>
      <c r="AD65" s="127" t="s">
        <v>258</v>
      </c>
      <c r="AE65" s="127">
        <f t="shared" si="66"/>
        <v>0</v>
      </c>
      <c r="AF65" s="127" t="s">
        <v>258</v>
      </c>
      <c r="AG65" s="127">
        <f>AG66</f>
        <v>0</v>
      </c>
      <c r="AH65" s="127" t="s">
        <v>258</v>
      </c>
      <c r="AI65" s="127">
        <f t="shared" si="47"/>
        <v>11.406000000000001</v>
      </c>
      <c r="AJ65" s="126" t="s">
        <v>258</v>
      </c>
      <c r="AK65" s="126" t="s">
        <v>258</v>
      </c>
    </row>
    <row r="66" ht="63">
      <c r="A66" s="24" t="s">
        <v>120</v>
      </c>
      <c r="B66" s="40" t="s">
        <v>156</v>
      </c>
      <c r="C66" s="9" t="s">
        <v>155</v>
      </c>
      <c r="D66" s="63" t="s">
        <v>276</v>
      </c>
      <c r="E66" s="63">
        <v>2018</v>
      </c>
      <c r="F66" s="63">
        <v>2018</v>
      </c>
      <c r="G66" s="120" t="s">
        <v>258</v>
      </c>
      <c r="H66" s="128" t="s">
        <v>258</v>
      </c>
      <c r="I66" s="128" t="s">
        <v>258</v>
      </c>
      <c r="J66" s="129">
        <v>0</v>
      </c>
      <c r="K66" s="129">
        <f t="shared" si="46"/>
        <v>11.41</v>
      </c>
      <c r="L66" s="129"/>
      <c r="M66" s="129"/>
      <c r="N66" s="129">
        <v>11.41</v>
      </c>
      <c r="O66" s="130"/>
      <c r="P66" s="120" t="s">
        <v>258</v>
      </c>
      <c r="Q66" s="120" t="s">
        <v>258</v>
      </c>
      <c r="R66" s="120" t="s">
        <v>258</v>
      </c>
      <c r="S66" s="120" t="s">
        <v>258</v>
      </c>
      <c r="T66" s="120" t="s">
        <v>258</v>
      </c>
      <c r="U66" s="120" t="s">
        <v>258</v>
      </c>
      <c r="V66" s="120" t="s">
        <v>258</v>
      </c>
      <c r="W66" s="120" t="s">
        <v>258</v>
      </c>
      <c r="X66" s="120" t="s">
        <v>258</v>
      </c>
      <c r="Y66" s="120" t="s">
        <v>258</v>
      </c>
      <c r="Z66" s="120" t="s">
        <v>258</v>
      </c>
      <c r="AA66" s="128"/>
      <c r="AB66" s="120" t="s">
        <v>258</v>
      </c>
      <c r="AC66" s="129">
        <v>11.406000000000001</v>
      </c>
      <c r="AD66" s="129" t="s">
        <v>258</v>
      </c>
      <c r="AE66" s="129"/>
      <c r="AF66" s="129" t="s">
        <v>258</v>
      </c>
      <c r="AG66" s="129"/>
      <c r="AH66" s="129" t="s">
        <v>258</v>
      </c>
      <c r="AI66" s="129">
        <f t="shared" si="47"/>
        <v>11.406000000000001</v>
      </c>
      <c r="AJ66" s="120" t="s">
        <v>258</v>
      </c>
      <c r="AK66" s="120" t="s">
        <v>258</v>
      </c>
    </row>
    <row r="67" ht="18.75">
      <c r="A67" s="28"/>
      <c r="B67" s="53" t="s">
        <v>157</v>
      </c>
      <c r="C67" s="67" t="s">
        <v>258</v>
      </c>
      <c r="D67" s="123">
        <f t="shared" si="43"/>
        <v>0</v>
      </c>
      <c r="E67" s="123">
        <f t="shared" si="43"/>
        <v>0</v>
      </c>
      <c r="F67" s="123">
        <f t="shared" si="43"/>
        <v>0</v>
      </c>
      <c r="G67" s="123">
        <f t="shared" si="43"/>
        <v>0</v>
      </c>
      <c r="H67" s="123">
        <f t="shared" si="43"/>
        <v>0</v>
      </c>
      <c r="I67" s="123">
        <f t="shared" si="43"/>
        <v>0</v>
      </c>
      <c r="J67" s="124">
        <f t="shared" si="43"/>
        <v>0</v>
      </c>
      <c r="K67" s="124">
        <f t="shared" si="43"/>
        <v>144.67681999999999</v>
      </c>
      <c r="L67" s="124">
        <f t="shared" si="43"/>
        <v>8.9200199999999956</v>
      </c>
      <c r="M67" s="124">
        <f t="shared" si="43"/>
        <v>22.702719999999999</v>
      </c>
      <c r="N67" s="124">
        <f t="shared" si="43"/>
        <v>113.05408</v>
      </c>
      <c r="O67" s="124">
        <f t="shared" si="43"/>
        <v>0</v>
      </c>
      <c r="P67" s="123">
        <f t="shared" si="43"/>
        <v>0</v>
      </c>
      <c r="Q67" s="123">
        <f t="shared" si="43"/>
        <v>0</v>
      </c>
      <c r="R67" s="123">
        <f t="shared" si="43"/>
        <v>0</v>
      </c>
      <c r="S67" s="123">
        <f t="shared" si="43"/>
        <v>0</v>
      </c>
      <c r="T67" s="123">
        <f t="shared" si="43"/>
        <v>0</v>
      </c>
      <c r="U67" s="124">
        <f t="shared" si="43"/>
        <v>0</v>
      </c>
      <c r="V67" s="124">
        <f t="shared" si="43"/>
        <v>0</v>
      </c>
      <c r="W67" s="124">
        <f t="shared" si="43"/>
        <v>0</v>
      </c>
      <c r="X67" s="124">
        <f t="shared" si="43"/>
        <v>0</v>
      </c>
      <c r="Y67" s="124">
        <f t="shared" si="43"/>
        <v>0</v>
      </c>
      <c r="Z67" s="124">
        <f t="shared" si="43"/>
        <v>0</v>
      </c>
      <c r="AA67" s="124">
        <f t="shared" si="43"/>
        <v>0</v>
      </c>
      <c r="AB67" s="124">
        <f t="shared" si="43"/>
        <v>0</v>
      </c>
      <c r="AC67" s="124">
        <f t="shared" si="43"/>
        <v>45.122319999999995</v>
      </c>
      <c r="AD67" s="124">
        <f t="shared" si="43"/>
        <v>0</v>
      </c>
      <c r="AE67" s="124">
        <f t="shared" si="43"/>
        <v>42.592919999999992</v>
      </c>
      <c r="AF67" s="124">
        <f t="shared" si="43"/>
        <v>0</v>
      </c>
      <c r="AG67" s="124">
        <f t="shared" si="43"/>
        <v>56.960799999999999</v>
      </c>
      <c r="AH67" s="124">
        <f t="shared" si="43"/>
        <v>0</v>
      </c>
      <c r="AI67" s="124">
        <f t="shared" si="43"/>
        <v>144.67604</v>
      </c>
      <c r="AJ67" s="123">
        <f t="shared" si="43"/>
        <v>0</v>
      </c>
      <c r="AK67" s="123">
        <f t="shared" si="43"/>
        <v>0</v>
      </c>
    </row>
    <row r="68" ht="47.25">
      <c r="A68" s="33" t="s">
        <v>77</v>
      </c>
      <c r="B68" s="34" t="s">
        <v>78</v>
      </c>
      <c r="C68" s="67" t="s">
        <v>258</v>
      </c>
      <c r="D68" s="126" t="s">
        <v>258</v>
      </c>
      <c r="E68" s="126" t="s">
        <v>258</v>
      </c>
      <c r="F68" s="126" t="s">
        <v>258</v>
      </c>
      <c r="G68" s="126" t="s">
        <v>258</v>
      </c>
      <c r="H68" s="126" t="s">
        <v>258</v>
      </c>
      <c r="I68" s="126" t="s">
        <v>258</v>
      </c>
      <c r="J68" s="127">
        <f t="shared" ref="J68:O68" si="67">J69+J77</f>
        <v>0</v>
      </c>
      <c r="K68" s="127">
        <f t="shared" si="67"/>
        <v>144.67681999999999</v>
      </c>
      <c r="L68" s="127">
        <f t="shared" si="67"/>
        <v>8.9200199999999956</v>
      </c>
      <c r="M68" s="127">
        <f t="shared" si="67"/>
        <v>22.702719999999999</v>
      </c>
      <c r="N68" s="127">
        <f t="shared" si="67"/>
        <v>113.05408</v>
      </c>
      <c r="O68" s="127">
        <f t="shared" si="67"/>
        <v>0</v>
      </c>
      <c r="P68" s="127" t="s">
        <v>258</v>
      </c>
      <c r="Q68" s="127" t="s">
        <v>258</v>
      </c>
      <c r="R68" s="127" t="s">
        <v>258</v>
      </c>
      <c r="S68" s="127" t="s">
        <v>258</v>
      </c>
      <c r="T68" s="127" t="s">
        <v>258</v>
      </c>
      <c r="U68" s="127">
        <f>U69+U77</f>
        <v>0</v>
      </c>
      <c r="V68" s="127">
        <f>V69+V77</f>
        <v>0</v>
      </c>
      <c r="W68" s="127">
        <f>W69+W77</f>
        <v>0</v>
      </c>
      <c r="X68" s="127">
        <f>X69+X77</f>
        <v>0</v>
      </c>
      <c r="Y68" s="127" t="s">
        <v>258</v>
      </c>
      <c r="Z68" s="127" t="s">
        <v>258</v>
      </c>
      <c r="AA68" s="127">
        <f>AA69+AA77</f>
        <v>0</v>
      </c>
      <c r="AB68" s="127" t="s">
        <v>258</v>
      </c>
      <c r="AC68" s="127">
        <f>AC69+AC77</f>
        <v>45.122319999999995</v>
      </c>
      <c r="AD68" s="127" t="s">
        <v>258</v>
      </c>
      <c r="AE68" s="127">
        <f>AE69+AE77</f>
        <v>42.592919999999992</v>
      </c>
      <c r="AF68" s="127" t="s">
        <v>258</v>
      </c>
      <c r="AG68" s="127">
        <f>AG69+AG77</f>
        <v>56.960799999999999</v>
      </c>
      <c r="AH68" s="127" t="s">
        <v>258</v>
      </c>
      <c r="AI68" s="127">
        <f t="shared" si="47"/>
        <v>144.67604</v>
      </c>
      <c r="AJ68" s="126" t="s">
        <v>258</v>
      </c>
      <c r="AK68" s="126" t="s">
        <v>258</v>
      </c>
    </row>
    <row r="69" ht="78.75">
      <c r="A69" s="33" t="s">
        <v>124</v>
      </c>
      <c r="B69" s="34" t="s">
        <v>125</v>
      </c>
      <c r="C69" s="67" t="s">
        <v>258</v>
      </c>
      <c r="D69" s="126">
        <f t="shared" si="43"/>
        <v>0</v>
      </c>
      <c r="E69" s="126">
        <f t="shared" si="43"/>
        <v>0</v>
      </c>
      <c r="F69" s="126">
        <f t="shared" si="43"/>
        <v>0</v>
      </c>
      <c r="G69" s="126">
        <f t="shared" si="43"/>
        <v>0</v>
      </c>
      <c r="H69" s="126">
        <f t="shared" si="43"/>
        <v>0</v>
      </c>
      <c r="I69" s="126">
        <f t="shared" si="43"/>
        <v>0</v>
      </c>
      <c r="J69" s="127">
        <f t="shared" si="43"/>
        <v>0</v>
      </c>
      <c r="K69" s="127">
        <f t="shared" si="43"/>
        <v>79</v>
      </c>
      <c r="L69" s="127">
        <f t="shared" si="43"/>
        <v>0</v>
      </c>
      <c r="M69" s="127">
        <f t="shared" si="43"/>
        <v>0</v>
      </c>
      <c r="N69" s="127">
        <f t="shared" si="43"/>
        <v>79</v>
      </c>
      <c r="O69" s="127">
        <f t="shared" si="43"/>
        <v>0</v>
      </c>
      <c r="P69" s="127">
        <f t="shared" si="43"/>
        <v>0</v>
      </c>
      <c r="Q69" s="127">
        <f t="shared" si="43"/>
        <v>0</v>
      </c>
      <c r="R69" s="127">
        <f t="shared" si="43"/>
        <v>0</v>
      </c>
      <c r="S69" s="127">
        <f t="shared" si="43"/>
        <v>0</v>
      </c>
      <c r="T69" s="127">
        <f t="shared" si="43"/>
        <v>0</v>
      </c>
      <c r="U69" s="127">
        <f t="shared" si="43"/>
        <v>0</v>
      </c>
      <c r="V69" s="127">
        <f t="shared" si="43"/>
        <v>0</v>
      </c>
      <c r="W69" s="127">
        <f t="shared" si="43"/>
        <v>0</v>
      </c>
      <c r="X69" s="127">
        <f t="shared" si="43"/>
        <v>0</v>
      </c>
      <c r="Y69" s="127">
        <f t="shared" si="43"/>
        <v>0</v>
      </c>
      <c r="Z69" s="127">
        <f t="shared" si="43"/>
        <v>0</v>
      </c>
      <c r="AA69" s="127">
        <f t="shared" si="43"/>
        <v>0</v>
      </c>
      <c r="AB69" s="127">
        <f t="shared" si="43"/>
        <v>0</v>
      </c>
      <c r="AC69" s="127">
        <f t="shared" si="43"/>
        <v>40</v>
      </c>
      <c r="AD69" s="127" t="s">
        <v>258</v>
      </c>
      <c r="AE69" s="127">
        <f t="shared" ref="AE69:AK69" si="68">AE70</f>
        <v>7</v>
      </c>
      <c r="AF69" s="127">
        <f t="shared" si="68"/>
        <v>0</v>
      </c>
      <c r="AG69" s="127">
        <f t="shared" si="68"/>
        <v>32</v>
      </c>
      <c r="AH69" s="127">
        <f t="shared" si="68"/>
        <v>0</v>
      </c>
      <c r="AI69" s="127">
        <f t="shared" si="68"/>
        <v>79</v>
      </c>
      <c r="AJ69" s="126">
        <f t="shared" si="68"/>
        <v>0</v>
      </c>
      <c r="AK69" s="126">
        <f t="shared" si="68"/>
        <v>0</v>
      </c>
    </row>
    <row r="70" ht="63">
      <c r="A70" s="33" t="s">
        <v>126</v>
      </c>
      <c r="B70" s="34" t="s">
        <v>127</v>
      </c>
      <c r="C70" s="67" t="s">
        <v>258</v>
      </c>
      <c r="D70" s="126" t="s">
        <v>258</v>
      </c>
      <c r="E70" s="126" t="s">
        <v>258</v>
      </c>
      <c r="F70" s="126" t="s">
        <v>258</v>
      </c>
      <c r="G70" s="126" t="s">
        <v>258</v>
      </c>
      <c r="H70" s="126" t="s">
        <v>258</v>
      </c>
      <c r="I70" s="126" t="s">
        <v>258</v>
      </c>
      <c r="J70" s="127">
        <f t="shared" ref="J70:O70" si="69">SUM(J71:J76)</f>
        <v>0</v>
      </c>
      <c r="K70" s="127">
        <f t="shared" si="69"/>
        <v>79</v>
      </c>
      <c r="L70" s="127">
        <f t="shared" si="69"/>
        <v>0</v>
      </c>
      <c r="M70" s="127">
        <f t="shared" si="69"/>
        <v>0</v>
      </c>
      <c r="N70" s="127">
        <f t="shared" si="69"/>
        <v>79</v>
      </c>
      <c r="O70" s="127">
        <f t="shared" si="69"/>
        <v>0</v>
      </c>
      <c r="P70" s="127" t="s">
        <v>258</v>
      </c>
      <c r="Q70" s="127" t="s">
        <v>258</v>
      </c>
      <c r="R70" s="127" t="s">
        <v>258</v>
      </c>
      <c r="S70" s="127" t="s">
        <v>258</v>
      </c>
      <c r="T70" s="127" t="s">
        <v>258</v>
      </c>
      <c r="U70" s="127">
        <f>SUM(U71:U76)</f>
        <v>0</v>
      </c>
      <c r="V70" s="127">
        <f>SUM(V71:V76)</f>
        <v>0</v>
      </c>
      <c r="W70" s="127">
        <f>SUM(W71:W76)</f>
        <v>0</v>
      </c>
      <c r="X70" s="127">
        <f>SUM(X71:X76)</f>
        <v>0</v>
      </c>
      <c r="Y70" s="127" t="s">
        <v>258</v>
      </c>
      <c r="Z70" s="127" t="s">
        <v>258</v>
      </c>
      <c r="AA70" s="127">
        <f>SUM(AA71:AA76)</f>
        <v>0</v>
      </c>
      <c r="AB70" s="127" t="s">
        <v>258</v>
      </c>
      <c r="AC70" s="127">
        <f>SUM(AC71:AC76)</f>
        <v>40</v>
      </c>
      <c r="AD70" s="127" t="s">
        <v>258</v>
      </c>
      <c r="AE70" s="127">
        <f>SUM(AE71:AE76)</f>
        <v>7</v>
      </c>
      <c r="AF70" s="127" t="s">
        <v>258</v>
      </c>
      <c r="AG70" s="127">
        <f>SUM(AG71:AG76)</f>
        <v>32</v>
      </c>
      <c r="AH70" s="127" t="s">
        <v>258</v>
      </c>
      <c r="AI70" s="127">
        <f t="shared" si="47"/>
        <v>79</v>
      </c>
      <c r="AJ70" s="126" t="s">
        <v>258</v>
      </c>
      <c r="AK70" s="126" t="s">
        <v>258</v>
      </c>
    </row>
    <row r="71" ht="63">
      <c r="A71" s="24" t="s">
        <v>128</v>
      </c>
      <c r="B71" s="51" t="s">
        <v>158</v>
      </c>
      <c r="C71" s="9" t="s">
        <v>159</v>
      </c>
      <c r="D71" s="63" t="s">
        <v>276</v>
      </c>
      <c r="E71" s="63">
        <v>2018</v>
      </c>
      <c r="F71" s="63">
        <v>2018</v>
      </c>
      <c r="G71" s="120" t="s">
        <v>258</v>
      </c>
      <c r="H71" s="128" t="s">
        <v>258</v>
      </c>
      <c r="I71" s="128" t="s">
        <v>258</v>
      </c>
      <c r="J71" s="129">
        <v>0</v>
      </c>
      <c r="K71" s="129">
        <f t="shared" si="46"/>
        <v>4</v>
      </c>
      <c r="L71" s="129"/>
      <c r="M71" s="129"/>
      <c r="N71" s="129">
        <v>4</v>
      </c>
      <c r="O71" s="129"/>
      <c r="P71" s="120" t="s">
        <v>258</v>
      </c>
      <c r="Q71" s="120" t="s">
        <v>258</v>
      </c>
      <c r="R71" s="120" t="s">
        <v>258</v>
      </c>
      <c r="S71" s="120" t="s">
        <v>258</v>
      </c>
      <c r="T71" s="120" t="s">
        <v>258</v>
      </c>
      <c r="U71" s="120" t="s">
        <v>258</v>
      </c>
      <c r="V71" s="120" t="s">
        <v>258</v>
      </c>
      <c r="W71" s="120" t="s">
        <v>258</v>
      </c>
      <c r="X71" s="120" t="s">
        <v>258</v>
      </c>
      <c r="Y71" s="120" t="s">
        <v>258</v>
      </c>
      <c r="Z71" s="120" t="s">
        <v>258</v>
      </c>
      <c r="AA71" s="120" t="s">
        <v>258</v>
      </c>
      <c r="AB71" s="120" t="s">
        <v>258</v>
      </c>
      <c r="AC71" s="129">
        <v>4</v>
      </c>
      <c r="AD71" s="129" t="s">
        <v>258</v>
      </c>
      <c r="AE71" s="129"/>
      <c r="AF71" s="129" t="s">
        <v>258</v>
      </c>
      <c r="AG71" s="129"/>
      <c r="AH71" s="129" t="s">
        <v>258</v>
      </c>
      <c r="AI71" s="129">
        <f t="shared" si="47"/>
        <v>4</v>
      </c>
      <c r="AJ71" s="120" t="s">
        <v>258</v>
      </c>
      <c r="AK71" s="120" t="s">
        <v>258</v>
      </c>
    </row>
    <row r="72" ht="94.5">
      <c r="A72" s="24" t="s">
        <v>131</v>
      </c>
      <c r="B72" s="51" t="s">
        <v>160</v>
      </c>
      <c r="C72" s="9" t="s">
        <v>161</v>
      </c>
      <c r="D72" s="63" t="s">
        <v>276</v>
      </c>
      <c r="E72" s="63">
        <v>2018</v>
      </c>
      <c r="F72" s="63">
        <v>2020</v>
      </c>
      <c r="G72" s="120" t="s">
        <v>258</v>
      </c>
      <c r="H72" s="128" t="s">
        <v>258</v>
      </c>
      <c r="I72" s="128" t="s">
        <v>258</v>
      </c>
      <c r="J72" s="129">
        <v>0</v>
      </c>
      <c r="K72" s="129">
        <f t="shared" si="46"/>
        <v>21.5</v>
      </c>
      <c r="L72" s="129"/>
      <c r="M72" s="129"/>
      <c r="N72" s="129">
        <v>21.5</v>
      </c>
      <c r="O72" s="129"/>
      <c r="P72" s="120" t="s">
        <v>258</v>
      </c>
      <c r="Q72" s="120" t="s">
        <v>258</v>
      </c>
      <c r="R72" s="120" t="s">
        <v>258</v>
      </c>
      <c r="S72" s="120" t="s">
        <v>258</v>
      </c>
      <c r="T72" s="120" t="s">
        <v>258</v>
      </c>
      <c r="U72" s="120" t="s">
        <v>258</v>
      </c>
      <c r="V72" s="120" t="s">
        <v>258</v>
      </c>
      <c r="W72" s="120" t="s">
        <v>258</v>
      </c>
      <c r="X72" s="120" t="s">
        <v>258</v>
      </c>
      <c r="Y72" s="120" t="s">
        <v>258</v>
      </c>
      <c r="Z72" s="120" t="s">
        <v>258</v>
      </c>
      <c r="AA72" s="120" t="s">
        <v>258</v>
      </c>
      <c r="AB72" s="120" t="s">
        <v>258</v>
      </c>
      <c r="AC72" s="129">
        <v>7.5</v>
      </c>
      <c r="AD72" s="129" t="s">
        <v>258</v>
      </c>
      <c r="AE72" s="129"/>
      <c r="AF72" s="129" t="s">
        <v>258</v>
      </c>
      <c r="AG72" s="129">
        <v>14</v>
      </c>
      <c r="AH72" s="129" t="s">
        <v>258</v>
      </c>
      <c r="AI72" s="129">
        <f t="shared" si="47"/>
        <v>21.5</v>
      </c>
      <c r="AJ72" s="120" t="s">
        <v>258</v>
      </c>
      <c r="AK72" s="120" t="s">
        <v>258</v>
      </c>
    </row>
    <row r="73" ht="78.75">
      <c r="A73" s="24" t="s">
        <v>162</v>
      </c>
      <c r="B73" s="51" t="s">
        <v>163</v>
      </c>
      <c r="C73" s="9" t="s">
        <v>164</v>
      </c>
      <c r="D73" s="63" t="s">
        <v>276</v>
      </c>
      <c r="E73" s="63">
        <v>2020</v>
      </c>
      <c r="F73" s="120">
        <v>2020</v>
      </c>
      <c r="G73" s="120" t="s">
        <v>258</v>
      </c>
      <c r="H73" s="128" t="s">
        <v>258</v>
      </c>
      <c r="I73" s="128" t="s">
        <v>258</v>
      </c>
      <c r="J73" s="129">
        <v>0</v>
      </c>
      <c r="K73" s="129">
        <f t="shared" si="46"/>
        <v>8</v>
      </c>
      <c r="L73" s="129"/>
      <c r="M73" s="129"/>
      <c r="N73" s="129">
        <v>8</v>
      </c>
      <c r="O73" s="129"/>
      <c r="P73" s="120" t="s">
        <v>258</v>
      </c>
      <c r="Q73" s="120" t="s">
        <v>258</v>
      </c>
      <c r="R73" s="120" t="s">
        <v>258</v>
      </c>
      <c r="S73" s="120" t="s">
        <v>258</v>
      </c>
      <c r="T73" s="120" t="s">
        <v>258</v>
      </c>
      <c r="U73" s="120" t="s">
        <v>258</v>
      </c>
      <c r="V73" s="120" t="s">
        <v>258</v>
      </c>
      <c r="W73" s="120" t="s">
        <v>258</v>
      </c>
      <c r="X73" s="120" t="s">
        <v>258</v>
      </c>
      <c r="Y73" s="120" t="s">
        <v>258</v>
      </c>
      <c r="Z73" s="120" t="s">
        <v>258</v>
      </c>
      <c r="AA73" s="120" t="s">
        <v>258</v>
      </c>
      <c r="AB73" s="120" t="s">
        <v>258</v>
      </c>
      <c r="AC73" s="129"/>
      <c r="AD73" s="129" t="s">
        <v>258</v>
      </c>
      <c r="AE73" s="129"/>
      <c r="AF73" s="129" t="s">
        <v>258</v>
      </c>
      <c r="AG73" s="129">
        <v>8</v>
      </c>
      <c r="AH73" s="129" t="s">
        <v>258</v>
      </c>
      <c r="AI73" s="129">
        <f t="shared" si="47"/>
        <v>8</v>
      </c>
      <c r="AJ73" s="120" t="s">
        <v>258</v>
      </c>
      <c r="AK73" s="120" t="s">
        <v>258</v>
      </c>
    </row>
    <row r="74" ht="63">
      <c r="A74" s="24" t="s">
        <v>165</v>
      </c>
      <c r="B74" s="51" t="s">
        <v>166</v>
      </c>
      <c r="C74" s="9" t="s">
        <v>167</v>
      </c>
      <c r="D74" s="63" t="s">
        <v>276</v>
      </c>
      <c r="E74" s="63">
        <v>2018</v>
      </c>
      <c r="F74" s="63">
        <v>2018</v>
      </c>
      <c r="G74" s="120" t="s">
        <v>258</v>
      </c>
      <c r="H74" s="128" t="s">
        <v>258</v>
      </c>
      <c r="I74" s="128" t="s">
        <v>258</v>
      </c>
      <c r="J74" s="129">
        <v>0</v>
      </c>
      <c r="K74" s="129">
        <f t="shared" si="46"/>
        <v>7</v>
      </c>
      <c r="L74" s="129"/>
      <c r="M74" s="129"/>
      <c r="N74" s="129">
        <v>7</v>
      </c>
      <c r="O74" s="129"/>
      <c r="P74" s="120" t="s">
        <v>258</v>
      </c>
      <c r="Q74" s="120" t="s">
        <v>258</v>
      </c>
      <c r="R74" s="120" t="s">
        <v>258</v>
      </c>
      <c r="S74" s="120" t="s">
        <v>258</v>
      </c>
      <c r="T74" s="120" t="s">
        <v>258</v>
      </c>
      <c r="U74" s="120" t="s">
        <v>258</v>
      </c>
      <c r="V74" s="120" t="s">
        <v>258</v>
      </c>
      <c r="W74" s="120" t="s">
        <v>258</v>
      </c>
      <c r="X74" s="120" t="s">
        <v>258</v>
      </c>
      <c r="Y74" s="120" t="s">
        <v>258</v>
      </c>
      <c r="Z74" s="120" t="s">
        <v>258</v>
      </c>
      <c r="AA74" s="120" t="s">
        <v>258</v>
      </c>
      <c r="AB74" s="120" t="s">
        <v>258</v>
      </c>
      <c r="AC74" s="129">
        <v>7</v>
      </c>
      <c r="AD74" s="129" t="s">
        <v>258</v>
      </c>
      <c r="AE74" s="129"/>
      <c r="AF74" s="129" t="s">
        <v>258</v>
      </c>
      <c r="AG74" s="129"/>
      <c r="AH74" s="129" t="s">
        <v>258</v>
      </c>
      <c r="AI74" s="129">
        <f t="shared" si="47"/>
        <v>7</v>
      </c>
      <c r="AJ74" s="120" t="s">
        <v>258</v>
      </c>
      <c r="AK74" s="120" t="s">
        <v>258</v>
      </c>
    </row>
    <row r="75" ht="78.75">
      <c r="A75" s="24" t="s">
        <v>168</v>
      </c>
      <c r="B75" s="51" t="s">
        <v>169</v>
      </c>
      <c r="C75" s="9" t="s">
        <v>170</v>
      </c>
      <c r="D75" s="63" t="s">
        <v>276</v>
      </c>
      <c r="E75" s="63">
        <v>2018</v>
      </c>
      <c r="F75" s="63">
        <v>2020</v>
      </c>
      <c r="G75" s="120" t="s">
        <v>258</v>
      </c>
      <c r="H75" s="128" t="s">
        <v>258</v>
      </c>
      <c r="I75" s="128" t="s">
        <v>258</v>
      </c>
      <c r="J75" s="129">
        <v>0</v>
      </c>
      <c r="K75" s="129">
        <f t="shared" si="46"/>
        <v>24.5</v>
      </c>
      <c r="L75" s="129"/>
      <c r="M75" s="129"/>
      <c r="N75" s="129">
        <v>24.5</v>
      </c>
      <c r="O75" s="129"/>
      <c r="P75" s="120" t="s">
        <v>258</v>
      </c>
      <c r="Q75" s="120" t="s">
        <v>258</v>
      </c>
      <c r="R75" s="120" t="s">
        <v>258</v>
      </c>
      <c r="S75" s="120" t="s">
        <v>258</v>
      </c>
      <c r="T75" s="120" t="s">
        <v>258</v>
      </c>
      <c r="U75" s="120" t="s">
        <v>258</v>
      </c>
      <c r="V75" s="120" t="s">
        <v>258</v>
      </c>
      <c r="W75" s="120" t="s">
        <v>258</v>
      </c>
      <c r="X75" s="120" t="s">
        <v>258</v>
      </c>
      <c r="Y75" s="120" t="s">
        <v>258</v>
      </c>
      <c r="Z75" s="120" t="s">
        <v>258</v>
      </c>
      <c r="AA75" s="120" t="s">
        <v>258</v>
      </c>
      <c r="AB75" s="120" t="s">
        <v>258</v>
      </c>
      <c r="AC75" s="129">
        <v>11.5</v>
      </c>
      <c r="AD75" s="129" t="s">
        <v>258</v>
      </c>
      <c r="AE75" s="129">
        <v>7</v>
      </c>
      <c r="AF75" s="129" t="s">
        <v>258</v>
      </c>
      <c r="AG75" s="129">
        <v>6</v>
      </c>
      <c r="AH75" s="129" t="s">
        <v>258</v>
      </c>
      <c r="AI75" s="129">
        <f t="shared" si="47"/>
        <v>24.5</v>
      </c>
      <c r="AJ75" s="120" t="s">
        <v>258</v>
      </c>
      <c r="AK75" s="120" t="s">
        <v>258</v>
      </c>
    </row>
    <row r="76" ht="78.75">
      <c r="A76" s="24" t="s">
        <v>171</v>
      </c>
      <c r="B76" s="51" t="s">
        <v>172</v>
      </c>
      <c r="C76" s="9" t="s">
        <v>173</v>
      </c>
      <c r="D76" s="63" t="s">
        <v>276</v>
      </c>
      <c r="E76" s="63">
        <v>2018</v>
      </c>
      <c r="F76" s="63">
        <v>2020</v>
      </c>
      <c r="G76" s="120" t="s">
        <v>258</v>
      </c>
      <c r="H76" s="128" t="s">
        <v>258</v>
      </c>
      <c r="I76" s="128" t="s">
        <v>258</v>
      </c>
      <c r="J76" s="129">
        <v>0</v>
      </c>
      <c r="K76" s="129">
        <f t="shared" si="46"/>
        <v>14</v>
      </c>
      <c r="L76" s="129"/>
      <c r="M76" s="129"/>
      <c r="N76" s="129">
        <v>14</v>
      </c>
      <c r="O76" s="129"/>
      <c r="P76" s="120" t="s">
        <v>258</v>
      </c>
      <c r="Q76" s="120" t="s">
        <v>258</v>
      </c>
      <c r="R76" s="120" t="s">
        <v>258</v>
      </c>
      <c r="S76" s="120" t="s">
        <v>258</v>
      </c>
      <c r="T76" s="120" t="s">
        <v>258</v>
      </c>
      <c r="U76" s="120" t="s">
        <v>258</v>
      </c>
      <c r="V76" s="120" t="s">
        <v>258</v>
      </c>
      <c r="W76" s="120" t="s">
        <v>258</v>
      </c>
      <c r="X76" s="120" t="s">
        <v>258</v>
      </c>
      <c r="Y76" s="120" t="s">
        <v>258</v>
      </c>
      <c r="Z76" s="120" t="s">
        <v>258</v>
      </c>
      <c r="AA76" s="120" t="s">
        <v>258</v>
      </c>
      <c r="AB76" s="120" t="s">
        <v>258</v>
      </c>
      <c r="AC76" s="129">
        <v>10</v>
      </c>
      <c r="AD76" s="129" t="s">
        <v>258</v>
      </c>
      <c r="AE76" s="129"/>
      <c r="AF76" s="129" t="s">
        <v>258</v>
      </c>
      <c r="AG76" s="129">
        <v>4</v>
      </c>
      <c r="AH76" s="129" t="s">
        <v>258</v>
      </c>
      <c r="AI76" s="129">
        <f t="shared" si="47"/>
        <v>14</v>
      </c>
      <c r="AJ76" s="120" t="s">
        <v>258</v>
      </c>
      <c r="AK76" s="120" t="s">
        <v>258</v>
      </c>
    </row>
    <row r="77" ht="47.25">
      <c r="A77" s="33" t="s">
        <v>79</v>
      </c>
      <c r="B77" s="34" t="s">
        <v>80</v>
      </c>
      <c r="C77" s="67" t="s">
        <v>258</v>
      </c>
      <c r="D77" s="126">
        <f t="shared" si="43"/>
        <v>0</v>
      </c>
      <c r="E77" s="126">
        <f t="shared" si="43"/>
        <v>0</v>
      </c>
      <c r="F77" s="126">
        <f t="shared" si="43"/>
        <v>0</v>
      </c>
      <c r="G77" s="126">
        <f t="shared" si="43"/>
        <v>0</v>
      </c>
      <c r="H77" s="126">
        <f t="shared" si="43"/>
        <v>0</v>
      </c>
      <c r="I77" s="126">
        <f t="shared" si="43"/>
        <v>0</v>
      </c>
      <c r="J77" s="127">
        <f t="shared" si="43"/>
        <v>0</v>
      </c>
      <c r="K77" s="127">
        <f t="shared" si="43"/>
        <v>65.676819999999992</v>
      </c>
      <c r="L77" s="127">
        <f t="shared" si="43"/>
        <v>8.9200199999999956</v>
      </c>
      <c r="M77" s="127">
        <f t="shared" si="43"/>
        <v>22.702719999999999</v>
      </c>
      <c r="N77" s="127">
        <f t="shared" si="43"/>
        <v>34.054079999999999</v>
      </c>
      <c r="O77" s="127">
        <f t="shared" si="43"/>
        <v>0</v>
      </c>
      <c r="P77" s="127">
        <f t="shared" si="43"/>
        <v>0</v>
      </c>
      <c r="Q77" s="127">
        <f t="shared" si="43"/>
        <v>0</v>
      </c>
      <c r="R77" s="127">
        <f t="shared" si="43"/>
        <v>0</v>
      </c>
      <c r="S77" s="127">
        <f t="shared" si="43"/>
        <v>0</v>
      </c>
      <c r="T77" s="127">
        <f t="shared" si="43"/>
        <v>0</v>
      </c>
      <c r="U77" s="127">
        <f t="shared" si="43"/>
        <v>0</v>
      </c>
      <c r="V77" s="127">
        <f t="shared" si="43"/>
        <v>0</v>
      </c>
      <c r="W77" s="127">
        <f t="shared" si="43"/>
        <v>0</v>
      </c>
      <c r="X77" s="127">
        <f t="shared" si="43"/>
        <v>0</v>
      </c>
      <c r="Y77" s="127">
        <f t="shared" si="43"/>
        <v>0</v>
      </c>
      <c r="Z77" s="127">
        <f t="shared" si="43"/>
        <v>0</v>
      </c>
      <c r="AA77" s="127">
        <f t="shared" si="43"/>
        <v>0</v>
      </c>
      <c r="AB77" s="127">
        <f t="shared" si="43"/>
        <v>0</v>
      </c>
      <c r="AC77" s="127">
        <f t="shared" si="43"/>
        <v>5.1223199999999949</v>
      </c>
      <c r="AD77" s="127" t="s">
        <v>258</v>
      </c>
      <c r="AE77" s="127">
        <f t="shared" ref="AE77:AK77" si="70">AE78</f>
        <v>35.592919999999992</v>
      </c>
      <c r="AF77" s="127">
        <f t="shared" si="70"/>
        <v>0</v>
      </c>
      <c r="AG77" s="127">
        <f t="shared" si="70"/>
        <v>24.960799999999999</v>
      </c>
      <c r="AH77" s="127">
        <f t="shared" si="70"/>
        <v>0</v>
      </c>
      <c r="AI77" s="127">
        <f t="shared" si="70"/>
        <v>65.676039999999986</v>
      </c>
      <c r="AJ77" s="126">
        <f t="shared" si="70"/>
        <v>0</v>
      </c>
      <c r="AK77" s="126">
        <f t="shared" si="70"/>
        <v>0</v>
      </c>
    </row>
    <row r="78" ht="31.5">
      <c r="A78" s="33" t="s">
        <v>81</v>
      </c>
      <c r="B78" s="34" t="s">
        <v>82</v>
      </c>
      <c r="C78" s="67" t="s">
        <v>258</v>
      </c>
      <c r="D78" s="126" t="s">
        <v>258</v>
      </c>
      <c r="E78" s="126" t="s">
        <v>258</v>
      </c>
      <c r="F78" s="126" t="s">
        <v>258</v>
      </c>
      <c r="G78" s="126" t="s">
        <v>258</v>
      </c>
      <c r="H78" s="126" t="s">
        <v>258</v>
      </c>
      <c r="I78" s="126" t="s">
        <v>258</v>
      </c>
      <c r="J78" s="127">
        <f t="shared" ref="J78:O78" si="71">SUM(J79:J88)</f>
        <v>0</v>
      </c>
      <c r="K78" s="127">
        <f t="shared" si="71"/>
        <v>65.676819999999992</v>
      </c>
      <c r="L78" s="127">
        <f t="shared" si="71"/>
        <v>8.9200199999999956</v>
      </c>
      <c r="M78" s="127">
        <f t="shared" si="71"/>
        <v>22.702719999999999</v>
      </c>
      <c r="N78" s="127">
        <f t="shared" si="71"/>
        <v>34.054079999999999</v>
      </c>
      <c r="O78" s="127">
        <f t="shared" si="71"/>
        <v>0</v>
      </c>
      <c r="P78" s="127" t="s">
        <v>258</v>
      </c>
      <c r="Q78" s="127" t="s">
        <v>258</v>
      </c>
      <c r="R78" s="127" t="s">
        <v>258</v>
      </c>
      <c r="S78" s="127" t="s">
        <v>258</v>
      </c>
      <c r="T78" s="127" t="s">
        <v>258</v>
      </c>
      <c r="U78" s="127">
        <f>SUM(U79:U88)</f>
        <v>0</v>
      </c>
      <c r="V78" s="127">
        <f>SUM(V79:V88)</f>
        <v>0</v>
      </c>
      <c r="W78" s="127">
        <f>SUM(W79:W88)</f>
        <v>0</v>
      </c>
      <c r="X78" s="127">
        <f>SUM(X79:X88)</f>
        <v>0</v>
      </c>
      <c r="Y78" s="127" t="s">
        <v>258</v>
      </c>
      <c r="Z78" s="127" t="s">
        <v>258</v>
      </c>
      <c r="AA78" s="127">
        <f>SUM(AA79:AA88)</f>
        <v>0</v>
      </c>
      <c r="AB78" s="127" t="s">
        <v>258</v>
      </c>
      <c r="AC78" s="127">
        <f>SUM(AC79:AC88)</f>
        <v>5.1223199999999949</v>
      </c>
      <c r="AD78" s="127" t="s">
        <v>258</v>
      </c>
      <c r="AE78" s="127">
        <f>SUM(AE79:AE88)</f>
        <v>35.592919999999992</v>
      </c>
      <c r="AF78" s="127" t="s">
        <v>258</v>
      </c>
      <c r="AG78" s="127">
        <f>SUM(AG79:AG88)</f>
        <v>24.960799999999999</v>
      </c>
      <c r="AH78" s="127" t="s">
        <v>258</v>
      </c>
      <c r="AI78" s="127">
        <f t="shared" si="47"/>
        <v>65.676039999999986</v>
      </c>
      <c r="AJ78" s="126" t="s">
        <v>258</v>
      </c>
      <c r="AK78" s="126" t="s">
        <v>258</v>
      </c>
    </row>
    <row r="79" ht="47.25">
      <c r="A79" s="24" t="s">
        <v>83</v>
      </c>
      <c r="B79" s="51" t="s">
        <v>174</v>
      </c>
      <c r="C79" s="9" t="s">
        <v>175</v>
      </c>
      <c r="D79" s="63" t="s">
        <v>276</v>
      </c>
      <c r="E79" s="63">
        <v>2018</v>
      </c>
      <c r="F79" s="63">
        <v>2019</v>
      </c>
      <c r="G79" s="120" t="s">
        <v>258</v>
      </c>
      <c r="H79" s="128" t="s">
        <v>258</v>
      </c>
      <c r="I79" s="128" t="s">
        <v>258</v>
      </c>
      <c r="J79" s="129">
        <v>0</v>
      </c>
      <c r="K79" s="129">
        <f t="shared" si="46"/>
        <v>4.048</v>
      </c>
      <c r="L79" s="129">
        <v>0.52800000000000002</v>
      </c>
      <c r="M79" s="129">
        <v>1.4080000000000001</v>
      </c>
      <c r="N79" s="129">
        <v>2.1120000000000001</v>
      </c>
      <c r="O79" s="129"/>
      <c r="P79" s="120" t="s">
        <v>258</v>
      </c>
      <c r="Q79" s="120" t="s">
        <v>258</v>
      </c>
      <c r="R79" s="120" t="s">
        <v>258</v>
      </c>
      <c r="S79" s="120" t="s">
        <v>258</v>
      </c>
      <c r="T79" s="120" t="s">
        <v>258</v>
      </c>
      <c r="U79" s="120" t="s">
        <v>258</v>
      </c>
      <c r="V79" s="120" t="s">
        <v>258</v>
      </c>
      <c r="W79" s="120" t="s">
        <v>258</v>
      </c>
      <c r="X79" s="120" t="s">
        <v>258</v>
      </c>
      <c r="Y79" s="120" t="s">
        <v>258</v>
      </c>
      <c r="Z79" s="120" t="s">
        <v>258</v>
      </c>
      <c r="AA79" s="128"/>
      <c r="AB79" s="120" t="s">
        <v>258</v>
      </c>
      <c r="AC79" s="129">
        <v>0.52799999999999958</v>
      </c>
      <c r="AD79" s="129" t="s">
        <v>258</v>
      </c>
      <c r="AE79" s="129">
        <v>3.5199999999999996</v>
      </c>
      <c r="AF79" s="129" t="s">
        <v>258</v>
      </c>
      <c r="AG79" s="129"/>
      <c r="AH79" s="129" t="s">
        <v>258</v>
      </c>
      <c r="AI79" s="129">
        <f t="shared" si="47"/>
        <v>4.0479999999999992</v>
      </c>
      <c r="AJ79" s="120" t="s">
        <v>258</v>
      </c>
      <c r="AK79" s="120" t="s">
        <v>258</v>
      </c>
    </row>
    <row r="80" ht="47.25">
      <c r="A80" s="24" t="s">
        <v>86</v>
      </c>
      <c r="B80" s="51" t="s">
        <v>176</v>
      </c>
      <c r="C80" s="9" t="s">
        <v>177</v>
      </c>
      <c r="D80" s="63" t="s">
        <v>276</v>
      </c>
      <c r="E80" s="63">
        <v>2018</v>
      </c>
      <c r="F80" s="63">
        <v>2019</v>
      </c>
      <c r="G80" s="120" t="s">
        <v>258</v>
      </c>
      <c r="H80" s="128" t="s">
        <v>258</v>
      </c>
      <c r="I80" s="128" t="s">
        <v>258</v>
      </c>
      <c r="J80" s="129">
        <v>0</v>
      </c>
      <c r="K80" s="129">
        <f t="shared" si="46"/>
        <v>2.9794199999999993</v>
      </c>
      <c r="L80" s="129">
        <v>0.38861999999999952</v>
      </c>
      <c r="M80" s="129">
        <v>1.0363199999999999</v>
      </c>
      <c r="N80" s="129">
        <v>1.5544799999999999</v>
      </c>
      <c r="O80" s="129"/>
      <c r="P80" s="120" t="s">
        <v>258</v>
      </c>
      <c r="Q80" s="120" t="s">
        <v>258</v>
      </c>
      <c r="R80" s="120" t="s">
        <v>258</v>
      </c>
      <c r="S80" s="120" t="s">
        <v>258</v>
      </c>
      <c r="T80" s="120" t="s">
        <v>258</v>
      </c>
      <c r="U80" s="120" t="s">
        <v>258</v>
      </c>
      <c r="V80" s="120" t="s">
        <v>258</v>
      </c>
      <c r="W80" s="120" t="s">
        <v>258</v>
      </c>
      <c r="X80" s="120" t="s">
        <v>258</v>
      </c>
      <c r="Y80" s="120" t="s">
        <v>258</v>
      </c>
      <c r="Z80" s="120" t="s">
        <v>258</v>
      </c>
      <c r="AA80" s="128"/>
      <c r="AB80" s="120" t="s">
        <v>258</v>
      </c>
      <c r="AC80" s="129">
        <v>0.38861999999999952</v>
      </c>
      <c r="AD80" s="129" t="s">
        <v>258</v>
      </c>
      <c r="AE80" s="129">
        <f>M80+N80</f>
        <v>2.5907999999999998</v>
      </c>
      <c r="AF80" s="129" t="s">
        <v>258</v>
      </c>
      <c r="AG80" s="129"/>
      <c r="AH80" s="129" t="s">
        <v>258</v>
      </c>
      <c r="AI80" s="129">
        <f t="shared" si="47"/>
        <v>2.9794199999999993</v>
      </c>
      <c r="AJ80" s="120" t="s">
        <v>258</v>
      </c>
      <c r="AK80" s="120" t="s">
        <v>258</v>
      </c>
    </row>
    <row r="81" ht="47.25">
      <c r="A81" s="24" t="s">
        <v>89</v>
      </c>
      <c r="B81" s="51" t="s">
        <v>178</v>
      </c>
      <c r="C81" s="9" t="s">
        <v>179</v>
      </c>
      <c r="D81" s="63" t="s">
        <v>276</v>
      </c>
      <c r="E81" s="63">
        <v>2018</v>
      </c>
      <c r="F81" s="63">
        <v>2019</v>
      </c>
      <c r="G81" s="120" t="s">
        <v>258</v>
      </c>
      <c r="H81" s="128" t="s">
        <v>258</v>
      </c>
      <c r="I81" s="128" t="s">
        <v>258</v>
      </c>
      <c r="J81" s="129">
        <v>0</v>
      </c>
      <c r="K81" s="129">
        <f t="shared" si="46"/>
        <v>1.907</v>
      </c>
      <c r="L81" s="129">
        <v>0.249</v>
      </c>
      <c r="M81" s="129">
        <v>0.66320000000000001</v>
      </c>
      <c r="N81" s="129">
        <v>0.99479999999999991</v>
      </c>
      <c r="O81" s="129"/>
      <c r="P81" s="120" t="s">
        <v>258</v>
      </c>
      <c r="Q81" s="120" t="s">
        <v>258</v>
      </c>
      <c r="R81" s="120" t="s">
        <v>258</v>
      </c>
      <c r="S81" s="120" t="s">
        <v>258</v>
      </c>
      <c r="T81" s="120" t="s">
        <v>258</v>
      </c>
      <c r="U81" s="120" t="s">
        <v>258</v>
      </c>
      <c r="V81" s="120" t="s">
        <v>258</v>
      </c>
      <c r="W81" s="120" t="s">
        <v>258</v>
      </c>
      <c r="X81" s="120" t="s">
        <v>258</v>
      </c>
      <c r="Y81" s="120" t="s">
        <v>258</v>
      </c>
      <c r="Z81" s="120" t="s">
        <v>258</v>
      </c>
      <c r="AA81" s="128"/>
      <c r="AB81" s="120" t="s">
        <v>258</v>
      </c>
      <c r="AC81" s="129">
        <v>0.24869999999999992</v>
      </c>
      <c r="AD81" s="129" t="s">
        <v>258</v>
      </c>
      <c r="AE81" s="129">
        <v>1.6580000000000001</v>
      </c>
      <c r="AF81" s="129" t="s">
        <v>258</v>
      </c>
      <c r="AG81" s="129"/>
      <c r="AH81" s="129" t="s">
        <v>258</v>
      </c>
      <c r="AI81" s="129">
        <f t="shared" si="47"/>
        <v>1.9067000000000001</v>
      </c>
      <c r="AJ81" s="120" t="s">
        <v>258</v>
      </c>
      <c r="AK81" s="120" t="s">
        <v>258</v>
      </c>
    </row>
    <row r="82" ht="63">
      <c r="A82" s="24" t="s">
        <v>92</v>
      </c>
      <c r="B82" s="51" t="s">
        <v>180</v>
      </c>
      <c r="C82" s="9" t="s">
        <v>181</v>
      </c>
      <c r="D82" s="63" t="s">
        <v>276</v>
      </c>
      <c r="E82" s="63">
        <v>2018</v>
      </c>
      <c r="F82" s="63">
        <v>2019</v>
      </c>
      <c r="G82" s="120" t="s">
        <v>258</v>
      </c>
      <c r="H82" s="128" t="s">
        <v>258</v>
      </c>
      <c r="I82" s="128" t="s">
        <v>258</v>
      </c>
      <c r="J82" s="129">
        <v>0</v>
      </c>
      <c r="K82" s="129">
        <f t="shared" si="46"/>
        <v>4.7149999999999999</v>
      </c>
      <c r="L82" s="129">
        <v>0.61499999999999999</v>
      </c>
      <c r="M82" s="129">
        <v>1.6399999999999999</v>
      </c>
      <c r="N82" s="129">
        <v>2.4599999999999995</v>
      </c>
      <c r="O82" s="129"/>
      <c r="P82" s="120" t="s">
        <v>258</v>
      </c>
      <c r="Q82" s="120" t="s">
        <v>258</v>
      </c>
      <c r="R82" s="120" t="s">
        <v>258</v>
      </c>
      <c r="S82" s="120" t="s">
        <v>258</v>
      </c>
      <c r="T82" s="120" t="s">
        <v>258</v>
      </c>
      <c r="U82" s="120" t="s">
        <v>258</v>
      </c>
      <c r="V82" s="120" t="s">
        <v>258</v>
      </c>
      <c r="W82" s="120" t="s">
        <v>258</v>
      </c>
      <c r="X82" s="120" t="s">
        <v>258</v>
      </c>
      <c r="Y82" s="120" t="s">
        <v>258</v>
      </c>
      <c r="Z82" s="120" t="s">
        <v>258</v>
      </c>
      <c r="AA82" s="128"/>
      <c r="AB82" s="120" t="s">
        <v>258</v>
      </c>
      <c r="AC82" s="129">
        <v>0.61499999999999932</v>
      </c>
      <c r="AD82" s="129" t="s">
        <v>258</v>
      </c>
      <c r="AE82" s="129">
        <v>4.0999999999999996</v>
      </c>
      <c r="AF82" s="129" t="s">
        <v>258</v>
      </c>
      <c r="AG82" s="129"/>
      <c r="AH82" s="129" t="s">
        <v>258</v>
      </c>
      <c r="AI82" s="129">
        <f t="shared" si="47"/>
        <v>4.714999999999999</v>
      </c>
      <c r="AJ82" s="120" t="s">
        <v>258</v>
      </c>
      <c r="AK82" s="120" t="s">
        <v>258</v>
      </c>
    </row>
    <row r="83" ht="63">
      <c r="A83" s="24" t="s">
        <v>95</v>
      </c>
      <c r="B83" s="51" t="s">
        <v>182</v>
      </c>
      <c r="C83" s="9" t="s">
        <v>183</v>
      </c>
      <c r="D83" s="63" t="s">
        <v>276</v>
      </c>
      <c r="E83" s="63">
        <v>2018</v>
      </c>
      <c r="F83" s="63">
        <v>2019</v>
      </c>
      <c r="G83" s="120" t="s">
        <v>258</v>
      </c>
      <c r="H83" s="128" t="s">
        <v>258</v>
      </c>
      <c r="I83" s="128" t="s">
        <v>258</v>
      </c>
      <c r="J83" s="129">
        <v>0</v>
      </c>
      <c r="K83" s="129">
        <f t="shared" si="46"/>
        <v>5.8879999999999999</v>
      </c>
      <c r="L83" s="129">
        <v>1.0680000000000001</v>
      </c>
      <c r="M83" s="129">
        <v>1.9280000000000002</v>
      </c>
      <c r="N83" s="129">
        <v>2.8919999999999999</v>
      </c>
      <c r="O83" s="129"/>
      <c r="P83" s="120" t="s">
        <v>258</v>
      </c>
      <c r="Q83" s="120" t="s">
        <v>258</v>
      </c>
      <c r="R83" s="120" t="s">
        <v>258</v>
      </c>
      <c r="S83" s="120" t="s">
        <v>258</v>
      </c>
      <c r="T83" s="120" t="s">
        <v>258</v>
      </c>
      <c r="U83" s="120" t="s">
        <v>258</v>
      </c>
      <c r="V83" s="120" t="s">
        <v>258</v>
      </c>
      <c r="W83" s="120" t="s">
        <v>258</v>
      </c>
      <c r="X83" s="120" t="s">
        <v>258</v>
      </c>
      <c r="Y83" s="120" t="s">
        <v>258</v>
      </c>
      <c r="Z83" s="120" t="s">
        <v>258</v>
      </c>
      <c r="AA83" s="128"/>
      <c r="AB83" s="120" t="s">
        <v>258</v>
      </c>
      <c r="AC83" s="129">
        <v>1.0679999999999996</v>
      </c>
      <c r="AD83" s="129" t="s">
        <v>258</v>
      </c>
      <c r="AE83" s="129">
        <v>4.8200000000000003</v>
      </c>
      <c r="AF83" s="129" t="s">
        <v>258</v>
      </c>
      <c r="AG83" s="129"/>
      <c r="AH83" s="129" t="s">
        <v>258</v>
      </c>
      <c r="AI83" s="129">
        <f t="shared" si="47"/>
        <v>5.8879999999999999</v>
      </c>
      <c r="AJ83" s="120" t="s">
        <v>258</v>
      </c>
      <c r="AK83" s="120" t="s">
        <v>258</v>
      </c>
    </row>
    <row r="84" ht="47.25">
      <c r="A84" s="24" t="s">
        <v>98</v>
      </c>
      <c r="B84" s="51" t="s">
        <v>184</v>
      </c>
      <c r="C84" s="9" t="s">
        <v>185</v>
      </c>
      <c r="D84" s="63" t="s">
        <v>276</v>
      </c>
      <c r="E84" s="63">
        <v>2019</v>
      </c>
      <c r="F84" s="63">
        <v>2020</v>
      </c>
      <c r="G84" s="120" t="s">
        <v>258</v>
      </c>
      <c r="H84" s="128" t="s">
        <v>258</v>
      </c>
      <c r="I84" s="128" t="s">
        <v>258</v>
      </c>
      <c r="J84" s="129">
        <v>0</v>
      </c>
      <c r="K84" s="129">
        <f t="shared" si="46"/>
        <v>2.714</v>
      </c>
      <c r="L84" s="129">
        <v>0.40700000000000003</v>
      </c>
      <c r="M84" s="129">
        <v>0.92280000000000006</v>
      </c>
      <c r="N84" s="129">
        <v>1.3841999999999999</v>
      </c>
      <c r="O84" s="129"/>
      <c r="P84" s="120" t="s">
        <v>258</v>
      </c>
      <c r="Q84" s="120" t="s">
        <v>258</v>
      </c>
      <c r="R84" s="120" t="s">
        <v>258</v>
      </c>
      <c r="S84" s="120" t="s">
        <v>258</v>
      </c>
      <c r="T84" s="120" t="s">
        <v>258</v>
      </c>
      <c r="U84" s="120" t="s">
        <v>258</v>
      </c>
      <c r="V84" s="120" t="s">
        <v>258</v>
      </c>
      <c r="W84" s="120" t="s">
        <v>258</v>
      </c>
      <c r="X84" s="120" t="s">
        <v>258</v>
      </c>
      <c r="Y84" s="120" t="s">
        <v>258</v>
      </c>
      <c r="Z84" s="120" t="s">
        <v>258</v>
      </c>
      <c r="AA84" s="128"/>
      <c r="AB84" s="120" t="s">
        <v>258</v>
      </c>
      <c r="AC84" s="129"/>
      <c r="AD84" s="129" t="s">
        <v>258</v>
      </c>
      <c r="AE84" s="129">
        <v>0.35399999999999965</v>
      </c>
      <c r="AF84" s="129" t="s">
        <v>258</v>
      </c>
      <c r="AG84" s="129">
        <v>2.3599999999999999</v>
      </c>
      <c r="AH84" s="129" t="s">
        <v>258</v>
      </c>
      <c r="AI84" s="129">
        <f t="shared" si="47"/>
        <v>2.7139999999999995</v>
      </c>
      <c r="AJ84" s="120" t="s">
        <v>258</v>
      </c>
      <c r="AK84" s="120" t="s">
        <v>258</v>
      </c>
    </row>
    <row r="85" ht="47.25">
      <c r="A85" s="24" t="s">
        <v>101</v>
      </c>
      <c r="B85" s="51" t="s">
        <v>186</v>
      </c>
      <c r="C85" s="9" t="s">
        <v>187</v>
      </c>
      <c r="D85" s="63" t="s">
        <v>276</v>
      </c>
      <c r="E85" s="63">
        <v>2019</v>
      </c>
      <c r="F85" s="63">
        <v>2020</v>
      </c>
      <c r="G85" s="120" t="s">
        <v>258</v>
      </c>
      <c r="H85" s="128" t="s">
        <v>258</v>
      </c>
      <c r="I85" s="128" t="s">
        <v>258</v>
      </c>
      <c r="J85" s="129">
        <v>0</v>
      </c>
      <c r="K85" s="129">
        <f t="shared" si="46"/>
        <v>2.3919999999999999</v>
      </c>
      <c r="L85" s="129">
        <v>0.312</v>
      </c>
      <c r="M85" s="129">
        <v>0.83199999999999996</v>
      </c>
      <c r="N85" s="129">
        <v>1.248</v>
      </c>
      <c r="O85" s="129"/>
      <c r="P85" s="120" t="s">
        <v>258</v>
      </c>
      <c r="Q85" s="120" t="s">
        <v>258</v>
      </c>
      <c r="R85" s="120" t="s">
        <v>258</v>
      </c>
      <c r="S85" s="120" t="s">
        <v>258</v>
      </c>
      <c r="T85" s="120" t="s">
        <v>258</v>
      </c>
      <c r="U85" s="120" t="s">
        <v>258</v>
      </c>
      <c r="V85" s="120" t="s">
        <v>258</v>
      </c>
      <c r="W85" s="120" t="s">
        <v>258</v>
      </c>
      <c r="X85" s="120" t="s">
        <v>258</v>
      </c>
      <c r="Y85" s="120" t="s">
        <v>258</v>
      </c>
      <c r="Z85" s="120" t="s">
        <v>258</v>
      </c>
      <c r="AA85" s="128"/>
      <c r="AB85" s="120" t="s">
        <v>258</v>
      </c>
      <c r="AC85" s="129"/>
      <c r="AD85" s="129" t="s">
        <v>258</v>
      </c>
      <c r="AE85" s="129">
        <v>0.31199999999999983</v>
      </c>
      <c r="AF85" s="129" t="s">
        <v>258</v>
      </c>
      <c r="AG85" s="129">
        <v>2.0800000000000001</v>
      </c>
      <c r="AH85" s="129" t="s">
        <v>258</v>
      </c>
      <c r="AI85" s="129">
        <f t="shared" si="47"/>
        <v>2.3919999999999999</v>
      </c>
      <c r="AJ85" s="120" t="s">
        <v>258</v>
      </c>
      <c r="AK85" s="120" t="s">
        <v>258</v>
      </c>
    </row>
    <row r="86" ht="47.25">
      <c r="A86" s="24" t="s">
        <v>104</v>
      </c>
      <c r="B86" s="51" t="s">
        <v>188</v>
      </c>
      <c r="C86" s="9" t="s">
        <v>189</v>
      </c>
      <c r="D86" s="63" t="s">
        <v>276</v>
      </c>
      <c r="E86" s="63">
        <v>2019</v>
      </c>
      <c r="F86" s="63">
        <v>2020</v>
      </c>
      <c r="G86" s="120" t="s">
        <v>258</v>
      </c>
      <c r="H86" s="128" t="s">
        <v>258</v>
      </c>
      <c r="I86" s="128" t="s">
        <v>258</v>
      </c>
      <c r="J86" s="129">
        <v>0</v>
      </c>
      <c r="K86" s="129">
        <f t="shared" ref="K86:K88" si="72">SUM(L86:O86)</f>
        <v>12.668399999999998</v>
      </c>
      <c r="L86" s="129">
        <v>1.6523999999999983</v>
      </c>
      <c r="M86" s="129">
        <v>4.4064000000000005</v>
      </c>
      <c r="N86" s="129">
        <v>6.6095999999999995</v>
      </c>
      <c r="O86" s="129"/>
      <c r="P86" s="120" t="s">
        <v>258</v>
      </c>
      <c r="Q86" s="120" t="s">
        <v>258</v>
      </c>
      <c r="R86" s="120" t="s">
        <v>258</v>
      </c>
      <c r="S86" s="120" t="s">
        <v>258</v>
      </c>
      <c r="T86" s="120" t="s">
        <v>258</v>
      </c>
      <c r="U86" s="120" t="s">
        <v>258</v>
      </c>
      <c r="V86" s="120" t="s">
        <v>258</v>
      </c>
      <c r="W86" s="120" t="s">
        <v>258</v>
      </c>
      <c r="X86" s="120" t="s">
        <v>258</v>
      </c>
      <c r="Y86" s="120" t="s">
        <v>258</v>
      </c>
      <c r="Z86" s="120" t="s">
        <v>258</v>
      </c>
      <c r="AA86" s="128"/>
      <c r="AB86" s="120" t="s">
        <v>258</v>
      </c>
      <c r="AC86" s="129"/>
      <c r="AD86" s="129" t="s">
        <v>258</v>
      </c>
      <c r="AE86" s="129">
        <v>1.6523999999999983</v>
      </c>
      <c r="AF86" s="129" t="s">
        <v>258</v>
      </c>
      <c r="AG86" s="129">
        <f>M86+N86</f>
        <v>11.016</v>
      </c>
      <c r="AH86" s="129" t="s">
        <v>258</v>
      </c>
      <c r="AI86" s="129">
        <f t="shared" ref="AI86:AI88" si="73">AC86+AE86+AG86</f>
        <v>12.668399999999998</v>
      </c>
      <c r="AJ86" s="120" t="s">
        <v>258</v>
      </c>
      <c r="AK86" s="120" t="s">
        <v>258</v>
      </c>
    </row>
    <row r="87" ht="47.25">
      <c r="A87" s="24" t="s">
        <v>107</v>
      </c>
      <c r="B87" s="51" t="s">
        <v>190</v>
      </c>
      <c r="C87" s="9" t="s">
        <v>191</v>
      </c>
      <c r="D87" s="63" t="s">
        <v>276</v>
      </c>
      <c r="E87" s="63">
        <v>2018</v>
      </c>
      <c r="F87" s="63">
        <v>2019</v>
      </c>
      <c r="G87" s="120" t="s">
        <v>258</v>
      </c>
      <c r="H87" s="128" t="s">
        <v>258</v>
      </c>
      <c r="I87" s="128" t="s">
        <v>258</v>
      </c>
      <c r="J87" s="129">
        <v>0</v>
      </c>
      <c r="K87" s="129">
        <f t="shared" si="72"/>
        <v>17.433999999999997</v>
      </c>
      <c r="L87" s="129">
        <v>2.2739999999999974</v>
      </c>
      <c r="M87" s="129">
        <v>6.0640000000000001</v>
      </c>
      <c r="N87" s="129">
        <v>9.0960000000000001</v>
      </c>
      <c r="O87" s="129"/>
      <c r="P87" s="120" t="s">
        <v>258</v>
      </c>
      <c r="Q87" s="120" t="s">
        <v>258</v>
      </c>
      <c r="R87" s="120" t="s">
        <v>258</v>
      </c>
      <c r="S87" s="120" t="s">
        <v>258</v>
      </c>
      <c r="T87" s="120" t="s">
        <v>258</v>
      </c>
      <c r="U87" s="120" t="s">
        <v>258</v>
      </c>
      <c r="V87" s="120" t="s">
        <v>258</v>
      </c>
      <c r="W87" s="120" t="s">
        <v>258</v>
      </c>
      <c r="X87" s="120" t="s">
        <v>258</v>
      </c>
      <c r="Y87" s="120" t="s">
        <v>258</v>
      </c>
      <c r="Z87" s="120" t="s">
        <v>258</v>
      </c>
      <c r="AA87" s="128"/>
      <c r="AB87" s="120" t="s">
        <v>258</v>
      </c>
      <c r="AC87" s="129">
        <v>2.2739999999999974</v>
      </c>
      <c r="AD87" s="129" t="s">
        <v>258</v>
      </c>
      <c r="AE87" s="129">
        <f>M87+N87</f>
        <v>15.16</v>
      </c>
      <c r="AF87" s="129" t="s">
        <v>258</v>
      </c>
      <c r="AG87" s="129"/>
      <c r="AH87" s="129" t="s">
        <v>258</v>
      </c>
      <c r="AI87" s="129">
        <f t="shared" si="73"/>
        <v>17.433999999999997</v>
      </c>
      <c r="AJ87" s="120" t="s">
        <v>258</v>
      </c>
      <c r="AK87" s="120" t="s">
        <v>258</v>
      </c>
    </row>
    <row r="88" ht="47.25">
      <c r="A88" s="24" t="s">
        <v>110</v>
      </c>
      <c r="B88" s="51" t="s">
        <v>192</v>
      </c>
      <c r="C88" s="9" t="s">
        <v>193</v>
      </c>
      <c r="D88" s="63" t="s">
        <v>276</v>
      </c>
      <c r="E88" s="63">
        <v>2019</v>
      </c>
      <c r="F88" s="63">
        <v>2020</v>
      </c>
      <c r="G88" s="120" t="s">
        <v>258</v>
      </c>
      <c r="H88" s="128" t="s">
        <v>258</v>
      </c>
      <c r="I88" s="128" t="s">
        <v>258</v>
      </c>
      <c r="J88" s="129">
        <v>0</v>
      </c>
      <c r="K88" s="129">
        <f t="shared" si="72"/>
        <v>10.930999999999999</v>
      </c>
      <c r="L88" s="129">
        <v>1.4259999999999999</v>
      </c>
      <c r="M88" s="129">
        <v>3.8019999999999996</v>
      </c>
      <c r="N88" s="129">
        <v>5.7029999999999994</v>
      </c>
      <c r="O88" s="129"/>
      <c r="P88" s="120" t="s">
        <v>258</v>
      </c>
      <c r="Q88" s="120" t="s">
        <v>258</v>
      </c>
      <c r="R88" s="120" t="s">
        <v>258</v>
      </c>
      <c r="S88" s="120" t="s">
        <v>258</v>
      </c>
      <c r="T88" s="120" t="s">
        <v>258</v>
      </c>
      <c r="U88" s="120" t="s">
        <v>258</v>
      </c>
      <c r="V88" s="120" t="s">
        <v>258</v>
      </c>
      <c r="W88" s="120" t="s">
        <v>258</v>
      </c>
      <c r="X88" s="120" t="s">
        <v>258</v>
      </c>
      <c r="Y88" s="120" t="s">
        <v>258</v>
      </c>
      <c r="Z88" s="120" t="s">
        <v>258</v>
      </c>
      <c r="AA88" s="128"/>
      <c r="AB88" s="120" t="s">
        <v>258</v>
      </c>
      <c r="AC88" s="129"/>
      <c r="AD88" s="129" t="s">
        <v>258</v>
      </c>
      <c r="AE88" s="129">
        <v>1.4257199999999983</v>
      </c>
      <c r="AF88" s="129" t="s">
        <v>258</v>
      </c>
      <c r="AG88" s="129">
        <v>9.5047999999999995</v>
      </c>
      <c r="AH88" s="129" t="s">
        <v>258</v>
      </c>
      <c r="AI88" s="129">
        <f t="shared" si="73"/>
        <v>10.930519999999998</v>
      </c>
      <c r="AJ88" s="120" t="s">
        <v>258</v>
      </c>
      <c r="AK88" s="120" t="s">
        <v>258</v>
      </c>
    </row>
  </sheetData>
  <sheetProtection password="0" autoFilter="0" content="1" deleteColumns="0" deleteRows="0" formatCells="0" formatColumns="0" formatRows="0" insertColumns="0" insertHyperlinks="0" insertRows="0" pivotTables="0" selectLockedCells="1" selectUnlockedCells="1" sheet="0" sort="0"/>
  <mergeCells count="30">
    <mergeCell ref="A4:AK4"/>
    <mergeCell ref="A6:AK6"/>
    <mergeCell ref="A7:AK7"/>
    <mergeCell ref="A9:AK9"/>
    <mergeCell ref="A11:AK11"/>
    <mergeCell ref="A12:AK12"/>
    <mergeCell ref="A13:AJ13"/>
    <mergeCell ref="A14:A16"/>
    <mergeCell ref="B14:B16"/>
    <mergeCell ref="C14:C16"/>
    <mergeCell ref="D14:D16"/>
    <mergeCell ref="E14:E16"/>
    <mergeCell ref="F14:G15"/>
    <mergeCell ref="H14:I15"/>
    <mergeCell ref="J14:J16"/>
    <mergeCell ref="K14:T14"/>
    <mergeCell ref="U14:Z14"/>
    <mergeCell ref="AA14:AB15"/>
    <mergeCell ref="AC14:AJ14"/>
    <mergeCell ref="AK14:AK16"/>
    <mergeCell ref="K15:O15"/>
    <mergeCell ref="P15:T15"/>
    <mergeCell ref="U15:V15"/>
    <mergeCell ref="W15:X15"/>
    <mergeCell ref="Y15:Z15"/>
    <mergeCell ref="AC15:AD15"/>
    <mergeCell ref="AE15:AF15"/>
    <mergeCell ref="AG15:AH15"/>
    <mergeCell ref="AI15:AI16"/>
    <mergeCell ref="AJ15:AJ16"/>
  </mergeCells>
  <printOptions headings="0" gridLines="0"/>
  <pageMargins left="0.70866141732283472" right="0.70866141732283472" top="0.74803149606299213" bottom="0.74803149606299213" header="0.31496062992125978" footer="0.31496062992125978"/>
  <pageSetup paperSize="8" scale="12" firstPageNumber="2"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U79" zoomScale="60" workbookViewId="0">
      <selection activeCell="AZ90" activeCellId="0" sqref="AZ90"/>
    </sheetView>
  </sheetViews>
  <sheetFormatPr defaultColWidth="8" defaultRowHeight="15"/>
  <cols>
    <col bestFit="0" customWidth="1" min="1" max="1" style="13" width="11.625"/>
    <col bestFit="0" customWidth="1" min="2" max="2" style="13" width="31.5"/>
    <col bestFit="0" customWidth="1" min="3" max="3" style="13" width="13.875"/>
    <col bestFit="0" customWidth="1" min="4" max="4" style="13" width="17.625"/>
    <col bestFit="0" customWidth="1" hidden="1" min="5" max="5" style="13" width="22"/>
    <col bestFit="0" customWidth="1" hidden="1" min="6" max="6" style="13" width="18.875"/>
    <col bestFit="0" customWidth="1" hidden="1" min="7" max="7" style="13" width="9.375"/>
    <col bestFit="0" customWidth="1" hidden="1" min="8" max="8" style="13" width="9.125"/>
    <col bestFit="0" customWidth="1" hidden="1" min="9" max="9" style="13" width="8.5"/>
    <col bestFit="0" customWidth="1" hidden="1" min="10" max="10" style="13" width="7"/>
    <col bestFit="0" customWidth="1" hidden="1" min="11" max="11" style="13" width="8"/>
    <col bestFit="0" customWidth="1" hidden="1" min="12" max="12" style="13" width="7.875"/>
    <col bestFit="0" customWidth="1" hidden="1" min="13" max="13" style="13" width="17.25"/>
    <col bestFit="0" customWidth="1" hidden="1" min="14" max="14" style="13" width="9.375"/>
    <col bestFit="0" customWidth="1" hidden="1" min="15" max="19" style="13" width="7"/>
    <col bestFit="0" customWidth="1" min="20" max="20" style="13" width="20"/>
    <col bestFit="0" customWidth="1" min="21" max="21" style="13" width="8.75"/>
    <col bestFit="0" customWidth="1" min="22" max="22" style="13" width="7.875"/>
    <col bestFit="0" customWidth="1" min="23" max="23" style="13" width="9.125"/>
    <col bestFit="0" customWidth="1" min="24" max="24" style="13" width="8.25"/>
    <col bestFit="0" customWidth="1" min="25" max="25" style="13" width="7.875"/>
    <col bestFit="0" customWidth="1" min="26" max="26" style="13" width="9.75"/>
    <col bestFit="0" customWidth="1" min="27" max="27" style="13" width="17.625"/>
    <col bestFit="0" customWidth="1" min="28" max="32" style="13" width="6"/>
    <col bestFit="0" customWidth="1" min="33" max="33" style="13" width="6.375"/>
    <col bestFit="0" customWidth="1" min="34" max="34" style="13" width="18.25"/>
    <col bestFit="0" customWidth="1" min="35" max="35" style="13" width="10.375"/>
    <col bestFit="0" customWidth="1" min="36" max="39" style="13" width="6"/>
    <col bestFit="0" customWidth="1" min="40" max="40" style="13" width="8.5"/>
    <col bestFit="0" customWidth="1" min="41" max="41" style="13" width="17"/>
    <col bestFit="0" customWidth="1" min="42" max="46" style="13" width="6"/>
    <col bestFit="0" customWidth="1" min="47" max="47" style="13" width="7.75"/>
    <col bestFit="0" customWidth="1" min="48" max="48" style="13" width="17.875"/>
    <col bestFit="0" customWidth="1" min="49" max="49" style="13" width="9.75"/>
    <col bestFit="0" customWidth="1" min="50" max="53" style="13" width="6"/>
    <col bestFit="0" customWidth="1" min="54" max="54" style="13" width="8.25"/>
    <col bestFit="0" customWidth="1" min="55" max="55" style="13" width="19.25"/>
    <col bestFit="0" customWidth="1" min="56" max="60" style="13" width="6"/>
    <col bestFit="0" customWidth="1" min="61" max="61" style="13" width="6.25"/>
    <col bestFit="0" customWidth="1" min="62" max="62" style="13" width="18.75"/>
    <col bestFit="0" customWidth="1" min="63" max="63" style="13" width="9.75"/>
    <col bestFit="0" customWidth="1" min="64" max="67" style="13" width="6"/>
    <col bestFit="0" customWidth="1" min="68" max="68" style="13" width="7"/>
    <col bestFit="0" customWidth="1" min="69" max="69" style="13" width="17.5"/>
    <col bestFit="0" customWidth="1" min="70" max="73" style="13" width="6"/>
    <col bestFit="0" customWidth="1" min="74" max="74" style="13" width="6.875"/>
    <col bestFit="0" customWidth="1" min="75" max="75" style="13" width="5.75"/>
    <col bestFit="0" customWidth="1" min="76" max="76" style="13" width="16.625"/>
    <col bestFit="0" customWidth="1" min="77" max="77" style="13" width="5.5"/>
    <col bestFit="0" customWidth="1" min="78" max="78" style="13" width="5.75"/>
    <col bestFit="0" customWidth="1" min="79" max="79" style="13" width="5.5"/>
    <col bestFit="0" customWidth="1" min="80" max="81" style="13" width="5"/>
    <col bestFit="0" customWidth="1" min="82" max="82" style="13" width="12.875"/>
    <col bestFit="0" customWidth="1" min="83" max="92" style="13" width="5"/>
    <col bestFit="0" customWidth="0" min="93" max="16384" style="13" width="9"/>
  </cols>
  <sheetData>
    <row r="1" ht="18.75">
      <c r="AB1" s="13"/>
      <c r="AC1" s="13"/>
      <c r="AD1" s="13"/>
      <c r="AE1" s="13"/>
      <c r="AF1" s="13"/>
      <c r="AG1" s="2" t="s">
        <v>401</v>
      </c>
      <c r="AH1" s="13"/>
      <c r="AI1" s="13"/>
      <c r="AJ1" s="13"/>
      <c r="AK1" s="13"/>
      <c r="AL1" s="13"/>
      <c r="AM1" s="13"/>
      <c r="AN1" s="13"/>
      <c r="AO1" s="13"/>
      <c r="AP1" s="13"/>
    </row>
    <row r="2" ht="18.75">
      <c r="AB2" s="13"/>
      <c r="AC2" s="13"/>
      <c r="AD2" s="13"/>
      <c r="AE2" s="13"/>
      <c r="AF2" s="13"/>
      <c r="AG2" s="4" t="s">
        <v>1</v>
      </c>
      <c r="AH2" s="13"/>
      <c r="AI2" s="13"/>
      <c r="AJ2" s="13"/>
      <c r="AK2" s="13"/>
      <c r="AL2" s="13"/>
      <c r="AM2" s="13"/>
      <c r="AN2" s="13"/>
      <c r="AO2" s="13"/>
      <c r="AP2" s="13"/>
    </row>
    <row r="3" ht="18.75">
      <c r="AB3" s="13"/>
      <c r="AC3" s="13"/>
      <c r="AD3" s="13"/>
      <c r="AE3" s="13"/>
      <c r="AF3" s="13"/>
      <c r="AG3" s="4" t="s">
        <v>2</v>
      </c>
      <c r="AH3" s="13"/>
      <c r="AI3" s="13"/>
      <c r="AJ3" s="13"/>
      <c r="AK3" s="13"/>
      <c r="AL3" s="13"/>
      <c r="AM3" s="13"/>
      <c r="AN3" s="13"/>
      <c r="AO3" s="13"/>
      <c r="AP3" s="13"/>
    </row>
    <row r="4" ht="15.75">
      <c r="A4" s="139" t="s">
        <v>402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
      <c r="AI4" s="13"/>
      <c r="AJ4" s="13"/>
      <c r="AK4" s="13"/>
      <c r="AL4" s="13"/>
      <c r="AM4" s="13"/>
      <c r="AN4" s="13"/>
      <c r="AO4" s="13"/>
      <c r="AP4" s="13"/>
    </row>
    <row r="5" ht="15.7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row>
    <row r="6" ht="18.75">
      <c r="A6" s="7" t="s">
        <v>368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59"/>
      <c r="BZ8" s="59"/>
      <c r="CA8" s="59"/>
      <c r="CB8" s="59"/>
      <c r="CC8" s="59"/>
      <c r="CD8" s="59"/>
      <c r="CE8" s="59"/>
      <c r="CF8" s="59"/>
    </row>
    <row r="9" ht="15.75">
      <c r="A9" s="12" t="s">
        <v>369</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41"/>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row>
    <row r="10" ht="15.7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13"/>
      <c r="BL10" s="62"/>
      <c r="BM10" s="13"/>
      <c r="BN10" s="13"/>
      <c r="BO10" s="13"/>
      <c r="BP10" s="13"/>
      <c r="BQ10" s="13"/>
      <c r="BR10" s="13"/>
      <c r="BS10" s="13"/>
      <c r="BT10" s="13"/>
      <c r="BU10" s="13"/>
      <c r="BV10" s="13"/>
      <c r="BW10" s="13"/>
      <c r="BX10" s="13"/>
    </row>
    <row r="11" ht="15.75" customHeight="1">
      <c r="A11" s="143" t="s">
        <v>8</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1"/>
      <c r="BZ11" s="11"/>
      <c r="CA11" s="11"/>
      <c r="CB11" s="11"/>
      <c r="CC11" s="11"/>
      <c r="CD11" s="11"/>
      <c r="CE11" s="11"/>
      <c r="CF11" s="11"/>
    </row>
    <row r="12" ht="15.75">
      <c r="A12" s="145" t="s">
        <v>403</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3"/>
      <c r="BZ12" s="13"/>
      <c r="CA12" s="13"/>
      <c r="CB12" s="13"/>
      <c r="CC12" s="13"/>
      <c r="CD12" s="13"/>
      <c r="CE12" s="13"/>
      <c r="CF12" s="13"/>
    </row>
    <row r="13" ht="15.75"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39"/>
      <c r="BX13" s="142"/>
      <c r="BY13" s="142"/>
      <c r="BZ13" s="142"/>
      <c r="CA13" s="142"/>
      <c r="CB13" s="142"/>
      <c r="CC13" s="142"/>
      <c r="CD13" s="142"/>
    </row>
    <row r="14" ht="31.5" customHeight="1">
      <c r="A14" s="148" t="s">
        <v>10</v>
      </c>
      <c r="B14" s="148" t="s">
        <v>11</v>
      </c>
      <c r="C14" s="148" t="s">
        <v>371</v>
      </c>
      <c r="D14" s="31" t="s">
        <v>404</v>
      </c>
      <c r="E14" s="31"/>
      <c r="F14" s="149" t="s">
        <v>405</v>
      </c>
      <c r="G14" s="150"/>
      <c r="H14" s="150"/>
      <c r="I14" s="150"/>
      <c r="J14" s="150"/>
      <c r="K14" s="150"/>
      <c r="L14" s="150"/>
      <c r="M14" s="150"/>
      <c r="N14" s="150"/>
      <c r="O14" s="150"/>
      <c r="P14" s="150"/>
      <c r="Q14" s="150"/>
      <c r="R14" s="150"/>
      <c r="S14" s="151"/>
      <c r="T14" s="152" t="s">
        <v>406</v>
      </c>
      <c r="U14" s="152"/>
      <c r="V14" s="152"/>
      <c r="W14" s="152"/>
      <c r="X14" s="152"/>
      <c r="Y14" s="152"/>
      <c r="Z14" s="152"/>
      <c r="AA14" s="152"/>
      <c r="AB14" s="152"/>
      <c r="AC14" s="152"/>
      <c r="AD14" s="152"/>
      <c r="AE14" s="152"/>
      <c r="AF14" s="152"/>
      <c r="AG14" s="152"/>
      <c r="AH14" s="152" t="s">
        <v>406</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48" t="s">
        <v>210</v>
      </c>
      <c r="BY14" s="153"/>
      <c r="BZ14" s="153"/>
      <c r="CA14" s="153"/>
      <c r="CB14" s="153"/>
      <c r="CC14" s="153"/>
      <c r="CD14" s="153"/>
    </row>
    <row r="15" ht="44.25" customHeight="1">
      <c r="A15" s="154"/>
      <c r="B15" s="154"/>
      <c r="C15" s="154"/>
      <c r="D15" s="31"/>
      <c r="E15" s="31"/>
      <c r="F15" s="155"/>
      <c r="G15" s="156"/>
      <c r="H15" s="156"/>
      <c r="I15" s="156"/>
      <c r="J15" s="156"/>
      <c r="K15" s="156"/>
      <c r="L15" s="156"/>
      <c r="M15" s="156"/>
      <c r="N15" s="156"/>
      <c r="O15" s="156"/>
      <c r="P15" s="156"/>
      <c r="Q15" s="156"/>
      <c r="R15" s="156"/>
      <c r="S15" s="157"/>
      <c r="T15" s="158">
        <v>2018</v>
      </c>
      <c r="U15" s="159"/>
      <c r="V15" s="159"/>
      <c r="W15" s="159"/>
      <c r="X15" s="159"/>
      <c r="Y15" s="159"/>
      <c r="Z15" s="159"/>
      <c r="AA15" s="159"/>
      <c r="AB15" s="159"/>
      <c r="AC15" s="159"/>
      <c r="AD15" s="159"/>
      <c r="AE15" s="159"/>
      <c r="AF15" s="159"/>
      <c r="AG15" s="160"/>
      <c r="AH15" s="158">
        <v>2019</v>
      </c>
      <c r="AI15" s="159"/>
      <c r="AJ15" s="159"/>
      <c r="AK15" s="159"/>
      <c r="AL15" s="159"/>
      <c r="AM15" s="159"/>
      <c r="AN15" s="159"/>
      <c r="AO15" s="159"/>
      <c r="AP15" s="159"/>
      <c r="AQ15" s="159"/>
      <c r="AR15" s="159"/>
      <c r="AS15" s="159"/>
      <c r="AT15" s="159"/>
      <c r="AU15" s="160"/>
      <c r="AV15" s="158">
        <v>2020</v>
      </c>
      <c r="AW15" s="159"/>
      <c r="AX15" s="159"/>
      <c r="AY15" s="159"/>
      <c r="AZ15" s="159"/>
      <c r="BA15" s="159"/>
      <c r="BB15" s="159"/>
      <c r="BC15" s="159"/>
      <c r="BD15" s="159"/>
      <c r="BE15" s="159"/>
      <c r="BF15" s="159"/>
      <c r="BG15" s="159"/>
      <c r="BH15" s="159"/>
      <c r="BI15" s="160"/>
      <c r="BJ15" s="31" t="s">
        <v>407</v>
      </c>
      <c r="BK15" s="31"/>
      <c r="BL15" s="31"/>
      <c r="BM15" s="31"/>
      <c r="BN15" s="31"/>
      <c r="BO15" s="31"/>
      <c r="BP15" s="31"/>
      <c r="BQ15" s="31"/>
      <c r="BR15" s="31"/>
      <c r="BS15" s="31"/>
      <c r="BT15" s="31"/>
      <c r="BU15" s="31"/>
      <c r="BV15" s="31"/>
      <c r="BW15" s="31"/>
      <c r="BX15" s="154"/>
    </row>
    <row r="16" ht="51" customHeight="1">
      <c r="A16" s="154"/>
      <c r="B16" s="154"/>
      <c r="C16" s="154"/>
      <c r="D16" s="31"/>
      <c r="E16" s="31"/>
      <c r="F16" s="158" t="s">
        <v>218</v>
      </c>
      <c r="G16" s="159"/>
      <c r="H16" s="159"/>
      <c r="I16" s="159"/>
      <c r="J16" s="159"/>
      <c r="K16" s="159"/>
      <c r="L16" s="159"/>
      <c r="M16" s="161" t="s">
        <v>34</v>
      </c>
      <c r="N16" s="162"/>
      <c r="O16" s="162"/>
      <c r="P16" s="162"/>
      <c r="Q16" s="162"/>
      <c r="R16" s="162"/>
      <c r="S16" s="163"/>
      <c r="T16" s="158" t="s">
        <v>218</v>
      </c>
      <c r="U16" s="159"/>
      <c r="V16" s="159"/>
      <c r="W16" s="159"/>
      <c r="X16" s="159"/>
      <c r="Y16" s="159"/>
      <c r="Z16" s="159"/>
      <c r="AA16" s="161" t="s">
        <v>34</v>
      </c>
      <c r="AB16" s="162"/>
      <c r="AC16" s="162"/>
      <c r="AD16" s="162"/>
      <c r="AE16" s="162"/>
      <c r="AF16" s="162"/>
      <c r="AG16" s="163"/>
      <c r="AH16" s="158" t="s">
        <v>218</v>
      </c>
      <c r="AI16" s="159"/>
      <c r="AJ16" s="159"/>
      <c r="AK16" s="159"/>
      <c r="AL16" s="159"/>
      <c r="AM16" s="159"/>
      <c r="AN16" s="159"/>
      <c r="AO16" s="161" t="s">
        <v>34</v>
      </c>
      <c r="AP16" s="162"/>
      <c r="AQ16" s="162"/>
      <c r="AR16" s="162"/>
      <c r="AS16" s="162"/>
      <c r="AT16" s="162"/>
      <c r="AU16" s="163"/>
      <c r="AV16" s="158" t="s">
        <v>218</v>
      </c>
      <c r="AW16" s="159"/>
      <c r="AX16" s="159"/>
      <c r="AY16" s="159"/>
      <c r="AZ16" s="159"/>
      <c r="BA16" s="159"/>
      <c r="BB16" s="159"/>
      <c r="BC16" s="161" t="s">
        <v>34</v>
      </c>
      <c r="BD16" s="162"/>
      <c r="BE16" s="162"/>
      <c r="BF16" s="162"/>
      <c r="BG16" s="162"/>
      <c r="BH16" s="162"/>
      <c r="BI16" s="163"/>
      <c r="BJ16" s="158" t="s">
        <v>218</v>
      </c>
      <c r="BK16" s="159"/>
      <c r="BL16" s="159"/>
      <c r="BM16" s="159"/>
      <c r="BN16" s="159"/>
      <c r="BO16" s="159"/>
      <c r="BP16" s="159"/>
      <c r="BQ16" s="161" t="s">
        <v>34</v>
      </c>
      <c r="BR16" s="162"/>
      <c r="BS16" s="162"/>
      <c r="BT16" s="162"/>
      <c r="BU16" s="162"/>
      <c r="BV16" s="162"/>
      <c r="BW16" s="163"/>
      <c r="BX16" s="154"/>
    </row>
    <row r="17" ht="37.5" customHeight="1">
      <c r="A17" s="154"/>
      <c r="B17" s="154"/>
      <c r="C17" s="154"/>
      <c r="D17" s="31" t="s">
        <v>218</v>
      </c>
      <c r="E17" s="31" t="s">
        <v>34</v>
      </c>
      <c r="F17" s="31" t="s">
        <v>408</v>
      </c>
      <c r="G17" s="152" t="s">
        <v>409</v>
      </c>
      <c r="H17" s="152"/>
      <c r="I17" s="152"/>
      <c r="J17" s="152"/>
      <c r="K17" s="152"/>
      <c r="L17" s="152"/>
      <c r="M17" s="31" t="s">
        <v>408</v>
      </c>
      <c r="N17" s="152" t="s">
        <v>409</v>
      </c>
      <c r="O17" s="152"/>
      <c r="P17" s="152"/>
      <c r="Q17" s="152"/>
      <c r="R17" s="152"/>
      <c r="S17" s="152"/>
      <c r="T17" s="31" t="s">
        <v>408</v>
      </c>
      <c r="U17" s="152" t="s">
        <v>409</v>
      </c>
      <c r="V17" s="152"/>
      <c r="W17" s="152"/>
      <c r="X17" s="152"/>
      <c r="Y17" s="152"/>
      <c r="Z17" s="152"/>
      <c r="AA17" s="31" t="s">
        <v>408</v>
      </c>
      <c r="AB17" s="152" t="s">
        <v>409</v>
      </c>
      <c r="AC17" s="152"/>
      <c r="AD17" s="152"/>
      <c r="AE17" s="152"/>
      <c r="AF17" s="152"/>
      <c r="AG17" s="152"/>
      <c r="AH17" s="31" t="s">
        <v>408</v>
      </c>
      <c r="AI17" s="152" t="s">
        <v>409</v>
      </c>
      <c r="AJ17" s="152"/>
      <c r="AK17" s="152"/>
      <c r="AL17" s="152"/>
      <c r="AM17" s="152"/>
      <c r="AN17" s="152"/>
      <c r="AO17" s="31" t="s">
        <v>408</v>
      </c>
      <c r="AP17" s="152" t="s">
        <v>409</v>
      </c>
      <c r="AQ17" s="152"/>
      <c r="AR17" s="152"/>
      <c r="AS17" s="152"/>
      <c r="AT17" s="152"/>
      <c r="AU17" s="152"/>
      <c r="AV17" s="31" t="s">
        <v>408</v>
      </c>
      <c r="AW17" s="152" t="s">
        <v>409</v>
      </c>
      <c r="AX17" s="152"/>
      <c r="AY17" s="152"/>
      <c r="AZ17" s="152"/>
      <c r="BA17" s="152"/>
      <c r="BB17" s="152"/>
      <c r="BC17" s="31" t="s">
        <v>408</v>
      </c>
      <c r="BD17" s="152" t="s">
        <v>409</v>
      </c>
      <c r="BE17" s="152"/>
      <c r="BF17" s="152"/>
      <c r="BG17" s="152"/>
      <c r="BH17" s="152"/>
      <c r="BI17" s="152"/>
      <c r="BJ17" s="31" t="s">
        <v>408</v>
      </c>
      <c r="BK17" s="152" t="s">
        <v>409</v>
      </c>
      <c r="BL17" s="152"/>
      <c r="BM17" s="152"/>
      <c r="BN17" s="152"/>
      <c r="BO17" s="152"/>
      <c r="BP17" s="152"/>
      <c r="BQ17" s="31" t="s">
        <v>408</v>
      </c>
      <c r="BR17" s="152" t="s">
        <v>409</v>
      </c>
      <c r="BS17" s="152"/>
      <c r="BT17" s="152"/>
      <c r="BU17" s="152"/>
      <c r="BV17" s="152"/>
      <c r="BW17" s="152"/>
      <c r="BX17" s="154"/>
    </row>
    <row r="18" ht="66" customHeight="1">
      <c r="A18" s="164"/>
      <c r="B18" s="164"/>
      <c r="C18" s="164"/>
      <c r="D18" s="31"/>
      <c r="E18" s="31"/>
      <c r="F18" s="64" t="s">
        <v>410</v>
      </c>
      <c r="G18" s="64" t="s">
        <v>410</v>
      </c>
      <c r="H18" s="121" t="s">
        <v>411</v>
      </c>
      <c r="I18" s="121" t="s">
        <v>412</v>
      </c>
      <c r="J18" s="121" t="s">
        <v>413</v>
      </c>
      <c r="K18" s="121" t="s">
        <v>414</v>
      </c>
      <c r="L18" s="121" t="s">
        <v>415</v>
      </c>
      <c r="M18" s="64" t="s">
        <v>410</v>
      </c>
      <c r="N18" s="64" t="s">
        <v>410</v>
      </c>
      <c r="O18" s="121" t="s">
        <v>411</v>
      </c>
      <c r="P18" s="121" t="s">
        <v>412</v>
      </c>
      <c r="Q18" s="121" t="s">
        <v>413</v>
      </c>
      <c r="R18" s="121" t="s">
        <v>414</v>
      </c>
      <c r="S18" s="121" t="s">
        <v>415</v>
      </c>
      <c r="T18" s="64" t="s">
        <v>410</v>
      </c>
      <c r="U18" s="64" t="s">
        <v>410</v>
      </c>
      <c r="V18" s="121" t="s">
        <v>411</v>
      </c>
      <c r="W18" s="121" t="s">
        <v>412</v>
      </c>
      <c r="X18" s="121" t="s">
        <v>413</v>
      </c>
      <c r="Y18" s="121" t="s">
        <v>414</v>
      </c>
      <c r="Z18" s="121" t="s">
        <v>415</v>
      </c>
      <c r="AA18" s="64" t="s">
        <v>410</v>
      </c>
      <c r="AB18" s="64" t="s">
        <v>410</v>
      </c>
      <c r="AC18" s="121" t="s">
        <v>411</v>
      </c>
      <c r="AD18" s="121" t="s">
        <v>412</v>
      </c>
      <c r="AE18" s="121" t="s">
        <v>413</v>
      </c>
      <c r="AF18" s="121" t="s">
        <v>414</v>
      </c>
      <c r="AG18" s="121" t="s">
        <v>415</v>
      </c>
      <c r="AH18" s="64" t="s">
        <v>410</v>
      </c>
      <c r="AI18" s="64" t="s">
        <v>410</v>
      </c>
      <c r="AJ18" s="121" t="s">
        <v>411</v>
      </c>
      <c r="AK18" s="121" t="s">
        <v>412</v>
      </c>
      <c r="AL18" s="121" t="s">
        <v>413</v>
      </c>
      <c r="AM18" s="121" t="s">
        <v>414</v>
      </c>
      <c r="AN18" s="121" t="s">
        <v>415</v>
      </c>
      <c r="AO18" s="64" t="s">
        <v>410</v>
      </c>
      <c r="AP18" s="64" t="s">
        <v>410</v>
      </c>
      <c r="AQ18" s="121" t="s">
        <v>411</v>
      </c>
      <c r="AR18" s="121" t="s">
        <v>412</v>
      </c>
      <c r="AS18" s="121" t="s">
        <v>413</v>
      </c>
      <c r="AT18" s="121" t="s">
        <v>414</v>
      </c>
      <c r="AU18" s="121" t="s">
        <v>415</v>
      </c>
      <c r="AV18" s="64" t="s">
        <v>410</v>
      </c>
      <c r="AW18" s="64" t="s">
        <v>410</v>
      </c>
      <c r="AX18" s="121" t="s">
        <v>411</v>
      </c>
      <c r="AY18" s="121" t="s">
        <v>412</v>
      </c>
      <c r="AZ18" s="121" t="s">
        <v>413</v>
      </c>
      <c r="BA18" s="121" t="s">
        <v>414</v>
      </c>
      <c r="BB18" s="121" t="s">
        <v>415</v>
      </c>
      <c r="BC18" s="64" t="s">
        <v>410</v>
      </c>
      <c r="BD18" s="64" t="s">
        <v>410</v>
      </c>
      <c r="BE18" s="121" t="s">
        <v>411</v>
      </c>
      <c r="BF18" s="121" t="s">
        <v>412</v>
      </c>
      <c r="BG18" s="121" t="s">
        <v>413</v>
      </c>
      <c r="BH18" s="121" t="s">
        <v>414</v>
      </c>
      <c r="BI18" s="121" t="s">
        <v>415</v>
      </c>
      <c r="BJ18" s="64" t="s">
        <v>410</v>
      </c>
      <c r="BK18" s="64" t="s">
        <v>410</v>
      </c>
      <c r="BL18" s="121" t="s">
        <v>411</v>
      </c>
      <c r="BM18" s="121" t="s">
        <v>412</v>
      </c>
      <c r="BN18" s="121" t="s">
        <v>413</v>
      </c>
      <c r="BO18" s="121" t="s">
        <v>414</v>
      </c>
      <c r="BP18" s="121" t="s">
        <v>415</v>
      </c>
      <c r="BQ18" s="64" t="s">
        <v>410</v>
      </c>
      <c r="BR18" s="64" t="s">
        <v>410</v>
      </c>
      <c r="BS18" s="121" t="s">
        <v>411</v>
      </c>
      <c r="BT18" s="121" t="s">
        <v>412</v>
      </c>
      <c r="BU18" s="121" t="s">
        <v>413</v>
      </c>
      <c r="BV18" s="121" t="s">
        <v>414</v>
      </c>
      <c r="BW18" s="121" t="s">
        <v>415</v>
      </c>
      <c r="BX18" s="164"/>
    </row>
    <row r="19" ht="15.75">
      <c r="A19" s="152">
        <v>1</v>
      </c>
      <c r="B19" s="152">
        <v>2</v>
      </c>
      <c r="C19" s="152">
        <v>3</v>
      </c>
      <c r="D19" s="152">
        <v>4</v>
      </c>
      <c r="E19" s="152">
        <v>5</v>
      </c>
      <c r="F19" s="165" t="s">
        <v>416</v>
      </c>
      <c r="G19" s="165" t="s">
        <v>417</v>
      </c>
      <c r="H19" s="165" t="s">
        <v>418</v>
      </c>
      <c r="I19" s="165" t="s">
        <v>419</v>
      </c>
      <c r="J19" s="165" t="s">
        <v>420</v>
      </c>
      <c r="K19" s="165" t="s">
        <v>421</v>
      </c>
      <c r="L19" s="165" t="s">
        <v>422</v>
      </c>
      <c r="M19" s="165" t="s">
        <v>423</v>
      </c>
      <c r="N19" s="165" t="s">
        <v>424</v>
      </c>
      <c r="O19" s="165" t="s">
        <v>425</v>
      </c>
      <c r="P19" s="165" t="s">
        <v>426</v>
      </c>
      <c r="Q19" s="165" t="s">
        <v>427</v>
      </c>
      <c r="R19" s="165" t="s">
        <v>428</v>
      </c>
      <c r="S19" s="165" t="s">
        <v>429</v>
      </c>
      <c r="T19" s="165" t="s">
        <v>430</v>
      </c>
      <c r="U19" s="165" t="s">
        <v>431</v>
      </c>
      <c r="V19" s="165" t="s">
        <v>432</v>
      </c>
      <c r="W19" s="165" t="s">
        <v>433</v>
      </c>
      <c r="X19" s="165" t="s">
        <v>434</v>
      </c>
      <c r="Y19" s="165" t="s">
        <v>435</v>
      </c>
      <c r="Z19" s="165" t="s">
        <v>436</v>
      </c>
      <c r="AA19" s="165" t="s">
        <v>437</v>
      </c>
      <c r="AB19" s="165" t="s">
        <v>438</v>
      </c>
      <c r="AC19" s="165" t="s">
        <v>439</v>
      </c>
      <c r="AD19" s="165" t="s">
        <v>440</v>
      </c>
      <c r="AE19" s="165" t="s">
        <v>441</v>
      </c>
      <c r="AF19" s="165" t="s">
        <v>442</v>
      </c>
      <c r="AG19" s="165" t="s">
        <v>443</v>
      </c>
      <c r="AH19" s="165" t="s">
        <v>444</v>
      </c>
      <c r="AI19" s="165" t="s">
        <v>445</v>
      </c>
      <c r="AJ19" s="165" t="s">
        <v>446</v>
      </c>
      <c r="AK19" s="165" t="s">
        <v>447</v>
      </c>
      <c r="AL19" s="165" t="s">
        <v>448</v>
      </c>
      <c r="AM19" s="165" t="s">
        <v>449</v>
      </c>
      <c r="AN19" s="165" t="s">
        <v>450</v>
      </c>
      <c r="AO19" s="165" t="s">
        <v>451</v>
      </c>
      <c r="AP19" s="165" t="s">
        <v>452</v>
      </c>
      <c r="AQ19" s="165" t="s">
        <v>453</v>
      </c>
      <c r="AR19" s="165" t="s">
        <v>454</v>
      </c>
      <c r="AS19" s="165" t="s">
        <v>455</v>
      </c>
      <c r="AT19" s="165" t="s">
        <v>456</v>
      </c>
      <c r="AU19" s="165" t="s">
        <v>457</v>
      </c>
      <c r="AV19" s="165" t="s">
        <v>458</v>
      </c>
      <c r="AW19" s="165" t="s">
        <v>459</v>
      </c>
      <c r="AX19" s="165" t="s">
        <v>460</v>
      </c>
      <c r="AY19" s="165" t="s">
        <v>461</v>
      </c>
      <c r="AZ19" s="165" t="s">
        <v>462</v>
      </c>
      <c r="BA19" s="165" t="s">
        <v>463</v>
      </c>
      <c r="BB19" s="165" t="s">
        <v>464</v>
      </c>
      <c r="BC19" s="165" t="s">
        <v>465</v>
      </c>
      <c r="BD19" s="165" t="s">
        <v>466</v>
      </c>
      <c r="BE19" s="165" t="s">
        <v>467</v>
      </c>
      <c r="BF19" s="165" t="s">
        <v>468</v>
      </c>
      <c r="BG19" s="165" t="s">
        <v>469</v>
      </c>
      <c r="BH19" s="165" t="s">
        <v>470</v>
      </c>
      <c r="BI19" s="165" t="s">
        <v>471</v>
      </c>
      <c r="BJ19" s="165" t="s">
        <v>472</v>
      </c>
      <c r="BK19" s="165" t="s">
        <v>473</v>
      </c>
      <c r="BL19" s="165" t="s">
        <v>474</v>
      </c>
      <c r="BM19" s="165" t="s">
        <v>475</v>
      </c>
      <c r="BN19" s="165" t="s">
        <v>476</v>
      </c>
      <c r="BO19" s="165" t="s">
        <v>477</v>
      </c>
      <c r="BP19" s="165" t="s">
        <v>478</v>
      </c>
      <c r="BQ19" s="165" t="s">
        <v>479</v>
      </c>
      <c r="BR19" s="165" t="s">
        <v>480</v>
      </c>
      <c r="BS19" s="165" t="s">
        <v>481</v>
      </c>
      <c r="BT19" s="165" t="s">
        <v>482</v>
      </c>
      <c r="BU19" s="165" t="s">
        <v>483</v>
      </c>
      <c r="BV19" s="165" t="s">
        <v>484</v>
      </c>
      <c r="BW19" s="165" t="s">
        <v>485</v>
      </c>
      <c r="BX19" s="165" t="s">
        <v>486</v>
      </c>
    </row>
    <row r="20" ht="18.75">
      <c r="A20" s="29"/>
      <c r="B20" s="30" t="s">
        <v>75</v>
      </c>
      <c r="C20" s="122"/>
      <c r="D20" s="166">
        <f>D21</f>
        <v>60.842413899999997</v>
      </c>
      <c r="E20" s="166">
        <f>E21</f>
        <v>0</v>
      </c>
      <c r="F20" s="166">
        <v>0</v>
      </c>
      <c r="G20" s="166">
        <f t="shared" ref="G20:BR20" si="74">G21</f>
        <v>7.2211079199999997</v>
      </c>
      <c r="H20" s="166">
        <f t="shared" si="74"/>
        <v>0</v>
      </c>
      <c r="I20" s="166">
        <f t="shared" si="74"/>
        <v>0</v>
      </c>
      <c r="J20" s="166">
        <f t="shared" si="74"/>
        <v>0</v>
      </c>
      <c r="K20" s="166">
        <f t="shared" si="74"/>
        <v>0</v>
      </c>
      <c r="L20" s="166">
        <f t="shared" si="74"/>
        <v>0</v>
      </c>
      <c r="M20" s="166">
        <f t="shared" si="74"/>
        <v>0</v>
      </c>
      <c r="N20" s="166">
        <f t="shared" si="74"/>
        <v>0</v>
      </c>
      <c r="O20" s="166">
        <f t="shared" si="74"/>
        <v>0</v>
      </c>
      <c r="P20" s="166">
        <f t="shared" si="74"/>
        <v>0</v>
      </c>
      <c r="Q20" s="166">
        <f t="shared" si="74"/>
        <v>0</v>
      </c>
      <c r="R20" s="166">
        <f t="shared" si="74"/>
        <v>0</v>
      </c>
      <c r="S20" s="166">
        <f t="shared" si="74"/>
        <v>0</v>
      </c>
      <c r="T20" s="166">
        <f t="shared" si="74"/>
        <v>0</v>
      </c>
      <c r="U20" s="166">
        <f t="shared" si="74"/>
        <v>7.8913059800000003</v>
      </c>
      <c r="V20" s="166">
        <f t="shared" si="74"/>
        <v>0</v>
      </c>
      <c r="W20" s="166">
        <f t="shared" si="74"/>
        <v>0</v>
      </c>
      <c r="X20" s="166">
        <f t="shared" si="74"/>
        <v>0</v>
      </c>
      <c r="Y20" s="166">
        <f t="shared" si="74"/>
        <v>0</v>
      </c>
      <c r="Z20" s="166">
        <f t="shared" si="74"/>
        <v>0</v>
      </c>
      <c r="AA20" s="166">
        <f t="shared" si="74"/>
        <v>0</v>
      </c>
      <c r="AB20" s="166">
        <f t="shared" si="74"/>
        <v>0</v>
      </c>
      <c r="AC20" s="166">
        <f t="shared" si="74"/>
        <v>0</v>
      </c>
      <c r="AD20" s="166">
        <f t="shared" si="74"/>
        <v>0</v>
      </c>
      <c r="AE20" s="166">
        <f t="shared" si="74"/>
        <v>0</v>
      </c>
      <c r="AF20" s="166">
        <f t="shared" si="74"/>
        <v>0</v>
      </c>
      <c r="AG20" s="166">
        <f t="shared" si="74"/>
        <v>0</v>
      </c>
      <c r="AH20" s="166">
        <f t="shared" si="74"/>
        <v>0</v>
      </c>
      <c r="AI20" s="166">
        <f t="shared" si="74"/>
        <v>33.649000000000001</v>
      </c>
      <c r="AJ20" s="166">
        <f t="shared" si="74"/>
        <v>0</v>
      </c>
      <c r="AK20" s="166">
        <f t="shared" si="74"/>
        <v>0</v>
      </c>
      <c r="AL20" s="166">
        <f t="shared" si="74"/>
        <v>17.399999999999999</v>
      </c>
      <c r="AM20" s="166">
        <f t="shared" si="74"/>
        <v>0</v>
      </c>
      <c r="AN20" s="166">
        <f t="shared" si="74"/>
        <v>0</v>
      </c>
      <c r="AO20" s="166">
        <f t="shared" si="74"/>
        <v>0</v>
      </c>
      <c r="AP20" s="166">
        <f t="shared" si="74"/>
        <v>0</v>
      </c>
      <c r="AQ20" s="166">
        <f t="shared" si="74"/>
        <v>0</v>
      </c>
      <c r="AR20" s="166">
        <f t="shared" si="74"/>
        <v>0</v>
      </c>
      <c r="AS20" s="166">
        <f t="shared" si="74"/>
        <v>0</v>
      </c>
      <c r="AT20" s="166">
        <f t="shared" si="74"/>
        <v>0</v>
      </c>
      <c r="AU20" s="166">
        <f t="shared" si="74"/>
        <v>0</v>
      </c>
      <c r="AV20" s="166">
        <f t="shared" si="74"/>
        <v>0</v>
      </c>
      <c r="AW20" s="166">
        <f t="shared" si="74"/>
        <v>12.081000000000001</v>
      </c>
      <c r="AX20" s="166">
        <f t="shared" si="74"/>
        <v>0</v>
      </c>
      <c r="AY20" s="166">
        <f t="shared" si="74"/>
        <v>0</v>
      </c>
      <c r="AZ20" s="166">
        <f t="shared" si="74"/>
        <v>5.2599999999999998</v>
      </c>
      <c r="BA20" s="166">
        <f t="shared" si="74"/>
        <v>0</v>
      </c>
      <c r="BB20" s="166">
        <f t="shared" si="74"/>
        <v>0</v>
      </c>
      <c r="BC20" s="166">
        <f t="shared" si="74"/>
        <v>0</v>
      </c>
      <c r="BD20" s="166">
        <f t="shared" si="74"/>
        <v>0</v>
      </c>
      <c r="BE20" s="166">
        <f t="shared" si="74"/>
        <v>0</v>
      </c>
      <c r="BF20" s="166">
        <f t="shared" si="74"/>
        <v>0</v>
      </c>
      <c r="BG20" s="166">
        <f t="shared" si="74"/>
        <v>0</v>
      </c>
      <c r="BH20" s="166">
        <f t="shared" si="74"/>
        <v>0</v>
      </c>
      <c r="BI20" s="166">
        <f t="shared" si="74"/>
        <v>0</v>
      </c>
      <c r="BJ20" s="166">
        <f t="shared" si="74"/>
        <v>0</v>
      </c>
      <c r="BK20" s="166">
        <f t="shared" si="74"/>
        <v>60.842413899999997</v>
      </c>
      <c r="BL20" s="166">
        <f t="shared" si="74"/>
        <v>0</v>
      </c>
      <c r="BM20" s="166">
        <f t="shared" si="74"/>
        <v>0</v>
      </c>
      <c r="BN20" s="166">
        <f t="shared" si="74"/>
        <v>22.659999999999997</v>
      </c>
      <c r="BO20" s="166">
        <f t="shared" si="74"/>
        <v>0</v>
      </c>
      <c r="BP20" s="166">
        <f t="shared" si="74"/>
        <v>0</v>
      </c>
      <c r="BQ20" s="166">
        <f t="shared" si="74"/>
        <v>0</v>
      </c>
      <c r="BR20" s="166">
        <f t="shared" si="74"/>
        <v>0</v>
      </c>
      <c r="BS20" s="166">
        <f>BS21</f>
        <v>0</v>
      </c>
      <c r="BT20" s="166">
        <f>BT21</f>
        <v>0</v>
      </c>
      <c r="BU20" s="166">
        <f>BU21</f>
        <v>0</v>
      </c>
      <c r="BV20" s="166">
        <f>BV21</f>
        <v>0</v>
      </c>
      <c r="BW20" s="166">
        <f>BW21</f>
        <v>0</v>
      </c>
      <c r="BX20" s="167" t="s">
        <v>258</v>
      </c>
    </row>
    <row r="21" ht="47.25">
      <c r="A21" s="33" t="s">
        <v>77</v>
      </c>
      <c r="B21" s="34" t="s">
        <v>78</v>
      </c>
      <c r="C21" s="125"/>
      <c r="D21" s="168">
        <f>D22+D35</f>
        <v>60.842413899999997</v>
      </c>
      <c r="E21" s="168" t="s">
        <v>258</v>
      </c>
      <c r="F21" s="168">
        <v>0</v>
      </c>
      <c r="G21" s="168">
        <f t="shared" ref="G21:BR21" si="75">G22+G35</f>
        <v>7.2211079199999997</v>
      </c>
      <c r="H21" s="168">
        <f t="shared" si="75"/>
        <v>0</v>
      </c>
      <c r="I21" s="168">
        <f t="shared" si="75"/>
        <v>0</v>
      </c>
      <c r="J21" s="168">
        <f t="shared" si="75"/>
        <v>0</v>
      </c>
      <c r="K21" s="168">
        <f t="shared" si="75"/>
        <v>0</v>
      </c>
      <c r="L21" s="168">
        <f t="shared" si="75"/>
        <v>0</v>
      </c>
      <c r="M21" s="168">
        <f t="shared" si="75"/>
        <v>0</v>
      </c>
      <c r="N21" s="168">
        <f t="shared" si="75"/>
        <v>0</v>
      </c>
      <c r="O21" s="168">
        <f t="shared" si="75"/>
        <v>0</v>
      </c>
      <c r="P21" s="168">
        <f t="shared" si="75"/>
        <v>0</v>
      </c>
      <c r="Q21" s="168">
        <f t="shared" si="75"/>
        <v>0</v>
      </c>
      <c r="R21" s="168">
        <f t="shared" si="75"/>
        <v>0</v>
      </c>
      <c r="S21" s="168">
        <f t="shared" si="75"/>
        <v>0</v>
      </c>
      <c r="T21" s="168">
        <f t="shared" si="75"/>
        <v>0</v>
      </c>
      <c r="U21" s="168">
        <f t="shared" si="75"/>
        <v>7.8913059800000003</v>
      </c>
      <c r="V21" s="168">
        <f t="shared" si="75"/>
        <v>0</v>
      </c>
      <c r="W21" s="168">
        <f t="shared" si="75"/>
        <v>0</v>
      </c>
      <c r="X21" s="168">
        <f t="shared" si="75"/>
        <v>0</v>
      </c>
      <c r="Y21" s="168">
        <f t="shared" si="75"/>
        <v>0</v>
      </c>
      <c r="Z21" s="168">
        <f t="shared" si="75"/>
        <v>0</v>
      </c>
      <c r="AA21" s="168">
        <f t="shared" si="75"/>
        <v>0</v>
      </c>
      <c r="AB21" s="168">
        <f t="shared" si="75"/>
        <v>0</v>
      </c>
      <c r="AC21" s="168">
        <f t="shared" si="75"/>
        <v>0</v>
      </c>
      <c r="AD21" s="168">
        <f t="shared" si="75"/>
        <v>0</v>
      </c>
      <c r="AE21" s="168">
        <f t="shared" si="75"/>
        <v>0</v>
      </c>
      <c r="AF21" s="168">
        <f t="shared" si="75"/>
        <v>0</v>
      </c>
      <c r="AG21" s="168">
        <f t="shared" si="75"/>
        <v>0</v>
      </c>
      <c r="AH21" s="168">
        <f t="shared" si="75"/>
        <v>0</v>
      </c>
      <c r="AI21" s="168">
        <f t="shared" si="75"/>
        <v>33.649000000000001</v>
      </c>
      <c r="AJ21" s="168">
        <f t="shared" si="75"/>
        <v>0</v>
      </c>
      <c r="AK21" s="168">
        <f t="shared" si="75"/>
        <v>0</v>
      </c>
      <c r="AL21" s="168">
        <f t="shared" si="75"/>
        <v>17.399999999999999</v>
      </c>
      <c r="AM21" s="168">
        <f t="shared" si="75"/>
        <v>0</v>
      </c>
      <c r="AN21" s="168">
        <f t="shared" si="75"/>
        <v>0</v>
      </c>
      <c r="AO21" s="168">
        <f t="shared" si="75"/>
        <v>0</v>
      </c>
      <c r="AP21" s="168">
        <f t="shared" si="75"/>
        <v>0</v>
      </c>
      <c r="AQ21" s="168">
        <f t="shared" si="75"/>
        <v>0</v>
      </c>
      <c r="AR21" s="168">
        <f t="shared" si="75"/>
        <v>0</v>
      </c>
      <c r="AS21" s="168">
        <f t="shared" si="75"/>
        <v>0</v>
      </c>
      <c r="AT21" s="168">
        <f t="shared" si="75"/>
        <v>0</v>
      </c>
      <c r="AU21" s="168">
        <f t="shared" si="75"/>
        <v>0</v>
      </c>
      <c r="AV21" s="168">
        <f t="shared" si="75"/>
        <v>0</v>
      </c>
      <c r="AW21" s="168">
        <f t="shared" si="75"/>
        <v>12.081000000000001</v>
      </c>
      <c r="AX21" s="168">
        <f t="shared" si="75"/>
        <v>0</v>
      </c>
      <c r="AY21" s="168">
        <f t="shared" si="75"/>
        <v>0</v>
      </c>
      <c r="AZ21" s="168">
        <f t="shared" si="75"/>
        <v>5.2599999999999998</v>
      </c>
      <c r="BA21" s="168">
        <f t="shared" si="75"/>
        <v>0</v>
      </c>
      <c r="BB21" s="168">
        <f t="shared" si="75"/>
        <v>0</v>
      </c>
      <c r="BC21" s="168">
        <f t="shared" si="75"/>
        <v>0</v>
      </c>
      <c r="BD21" s="168">
        <f t="shared" si="75"/>
        <v>0</v>
      </c>
      <c r="BE21" s="168">
        <f t="shared" si="75"/>
        <v>0</v>
      </c>
      <c r="BF21" s="168">
        <f t="shared" si="75"/>
        <v>0</v>
      </c>
      <c r="BG21" s="168">
        <f t="shared" si="75"/>
        <v>0</v>
      </c>
      <c r="BH21" s="168">
        <f t="shared" si="75"/>
        <v>0</v>
      </c>
      <c r="BI21" s="168">
        <f t="shared" si="75"/>
        <v>0</v>
      </c>
      <c r="BJ21" s="168">
        <f t="shared" si="75"/>
        <v>0</v>
      </c>
      <c r="BK21" s="168">
        <f t="shared" si="75"/>
        <v>60.842413899999997</v>
      </c>
      <c r="BL21" s="168">
        <f t="shared" si="75"/>
        <v>0</v>
      </c>
      <c r="BM21" s="168">
        <f t="shared" si="75"/>
        <v>0</v>
      </c>
      <c r="BN21" s="168">
        <f t="shared" si="75"/>
        <v>22.659999999999997</v>
      </c>
      <c r="BO21" s="168">
        <f t="shared" si="75"/>
        <v>0</v>
      </c>
      <c r="BP21" s="168">
        <f t="shared" si="75"/>
        <v>0</v>
      </c>
      <c r="BQ21" s="168">
        <f t="shared" si="75"/>
        <v>0</v>
      </c>
      <c r="BR21" s="168">
        <f t="shared" si="75"/>
        <v>0</v>
      </c>
      <c r="BS21" s="168">
        <f>BS22+BS35</f>
        <v>0</v>
      </c>
      <c r="BT21" s="168">
        <f>BT22+BT35</f>
        <v>0</v>
      </c>
      <c r="BU21" s="168">
        <f>BU22+BU35</f>
        <v>0</v>
      </c>
      <c r="BV21" s="168">
        <f>BV22+BV35</f>
        <v>0</v>
      </c>
      <c r="BW21" s="168">
        <f>BW22+BW35</f>
        <v>0</v>
      </c>
      <c r="BX21" s="169" t="s">
        <v>258</v>
      </c>
    </row>
    <row r="22" ht="63">
      <c r="A22" s="33" t="s">
        <v>79</v>
      </c>
      <c r="B22" s="34" t="s">
        <v>80</v>
      </c>
      <c r="C22" s="125"/>
      <c r="D22" s="168">
        <f>D23</f>
        <v>45.729999999999997</v>
      </c>
      <c r="E22" s="168">
        <f>E23</f>
        <v>0</v>
      </c>
      <c r="F22" s="168">
        <v>0</v>
      </c>
      <c r="G22" s="168">
        <f t="shared" ref="G22:BR22" si="76">G23</f>
        <v>0</v>
      </c>
      <c r="H22" s="168">
        <f t="shared" si="76"/>
        <v>0</v>
      </c>
      <c r="I22" s="168">
        <f t="shared" si="76"/>
        <v>0</v>
      </c>
      <c r="J22" s="168">
        <f t="shared" si="76"/>
        <v>0</v>
      </c>
      <c r="K22" s="168">
        <f t="shared" si="76"/>
        <v>0</v>
      </c>
      <c r="L22" s="168">
        <f t="shared" si="76"/>
        <v>0</v>
      </c>
      <c r="M22" s="168">
        <f t="shared" si="76"/>
        <v>0</v>
      </c>
      <c r="N22" s="168">
        <f t="shared" si="76"/>
        <v>0</v>
      </c>
      <c r="O22" s="168">
        <f t="shared" si="76"/>
        <v>0</v>
      </c>
      <c r="P22" s="168">
        <f t="shared" si="76"/>
        <v>0</v>
      </c>
      <c r="Q22" s="168">
        <f t="shared" si="76"/>
        <v>0</v>
      </c>
      <c r="R22" s="168">
        <f t="shared" si="76"/>
        <v>0</v>
      </c>
      <c r="S22" s="168">
        <f t="shared" si="76"/>
        <v>0</v>
      </c>
      <c r="T22" s="168">
        <f t="shared" si="76"/>
        <v>0</v>
      </c>
      <c r="U22" s="168">
        <f t="shared" si="76"/>
        <v>0</v>
      </c>
      <c r="V22" s="168">
        <f t="shared" si="76"/>
        <v>0</v>
      </c>
      <c r="W22" s="168">
        <f t="shared" si="76"/>
        <v>0</v>
      </c>
      <c r="X22" s="168">
        <f t="shared" si="76"/>
        <v>0</v>
      </c>
      <c r="Y22" s="168">
        <f t="shared" si="76"/>
        <v>0</v>
      </c>
      <c r="Z22" s="168">
        <f t="shared" si="76"/>
        <v>0</v>
      </c>
      <c r="AA22" s="168">
        <f t="shared" si="76"/>
        <v>0</v>
      </c>
      <c r="AB22" s="168">
        <f t="shared" si="76"/>
        <v>0</v>
      </c>
      <c r="AC22" s="168">
        <f t="shared" si="76"/>
        <v>0</v>
      </c>
      <c r="AD22" s="168">
        <f t="shared" si="76"/>
        <v>0</v>
      </c>
      <c r="AE22" s="168">
        <f t="shared" si="76"/>
        <v>0</v>
      </c>
      <c r="AF22" s="168">
        <f t="shared" si="76"/>
        <v>0</v>
      </c>
      <c r="AG22" s="168">
        <f t="shared" si="76"/>
        <v>0</v>
      </c>
      <c r="AH22" s="168">
        <f t="shared" si="76"/>
        <v>0</v>
      </c>
      <c r="AI22" s="168">
        <f t="shared" si="76"/>
        <v>33.649000000000001</v>
      </c>
      <c r="AJ22" s="168">
        <f t="shared" si="76"/>
        <v>0</v>
      </c>
      <c r="AK22" s="168">
        <f t="shared" si="76"/>
        <v>0</v>
      </c>
      <c r="AL22" s="168">
        <f t="shared" si="76"/>
        <v>17.399999999999999</v>
      </c>
      <c r="AM22" s="168">
        <f t="shared" si="76"/>
        <v>0</v>
      </c>
      <c r="AN22" s="168">
        <f t="shared" si="76"/>
        <v>0</v>
      </c>
      <c r="AO22" s="168">
        <f t="shared" si="76"/>
        <v>0</v>
      </c>
      <c r="AP22" s="168">
        <f t="shared" si="76"/>
        <v>0</v>
      </c>
      <c r="AQ22" s="168">
        <f t="shared" si="76"/>
        <v>0</v>
      </c>
      <c r="AR22" s="168">
        <f t="shared" si="76"/>
        <v>0</v>
      </c>
      <c r="AS22" s="168">
        <f t="shared" si="76"/>
        <v>0</v>
      </c>
      <c r="AT22" s="168">
        <f t="shared" si="76"/>
        <v>0</v>
      </c>
      <c r="AU22" s="168">
        <f t="shared" si="76"/>
        <v>0</v>
      </c>
      <c r="AV22" s="168">
        <f t="shared" si="76"/>
        <v>0</v>
      </c>
      <c r="AW22" s="168">
        <f t="shared" si="76"/>
        <v>12.081000000000001</v>
      </c>
      <c r="AX22" s="168">
        <f t="shared" si="76"/>
        <v>0</v>
      </c>
      <c r="AY22" s="168">
        <f t="shared" si="76"/>
        <v>0</v>
      </c>
      <c r="AZ22" s="168">
        <f t="shared" si="76"/>
        <v>5.2599999999999998</v>
      </c>
      <c r="BA22" s="168">
        <f t="shared" si="76"/>
        <v>0</v>
      </c>
      <c r="BB22" s="168">
        <f t="shared" si="76"/>
        <v>0</v>
      </c>
      <c r="BC22" s="168">
        <f t="shared" si="76"/>
        <v>0</v>
      </c>
      <c r="BD22" s="168">
        <f t="shared" si="76"/>
        <v>0</v>
      </c>
      <c r="BE22" s="168">
        <f t="shared" si="76"/>
        <v>0</v>
      </c>
      <c r="BF22" s="168">
        <f t="shared" si="76"/>
        <v>0</v>
      </c>
      <c r="BG22" s="168">
        <f t="shared" si="76"/>
        <v>0</v>
      </c>
      <c r="BH22" s="168">
        <f t="shared" si="76"/>
        <v>0</v>
      </c>
      <c r="BI22" s="168">
        <f t="shared" si="76"/>
        <v>0</v>
      </c>
      <c r="BJ22" s="168">
        <f t="shared" si="76"/>
        <v>0</v>
      </c>
      <c r="BK22" s="168">
        <f t="shared" si="76"/>
        <v>45.729999999999997</v>
      </c>
      <c r="BL22" s="168">
        <f t="shared" si="76"/>
        <v>0</v>
      </c>
      <c r="BM22" s="168">
        <f t="shared" si="76"/>
        <v>0</v>
      </c>
      <c r="BN22" s="168">
        <f t="shared" si="76"/>
        <v>22.659999999999997</v>
      </c>
      <c r="BO22" s="168">
        <f t="shared" si="76"/>
        <v>0</v>
      </c>
      <c r="BP22" s="168">
        <f t="shared" si="76"/>
        <v>0</v>
      </c>
      <c r="BQ22" s="168">
        <f t="shared" si="76"/>
        <v>0</v>
      </c>
      <c r="BR22" s="168">
        <f t="shared" si="76"/>
        <v>0</v>
      </c>
      <c r="BS22" s="168">
        <f>BS23</f>
        <v>0</v>
      </c>
      <c r="BT22" s="168">
        <f>BT23</f>
        <v>0</v>
      </c>
      <c r="BU22" s="168">
        <f>BU23</f>
        <v>0</v>
      </c>
      <c r="BV22" s="168">
        <f>BV23</f>
        <v>0</v>
      </c>
      <c r="BW22" s="168">
        <f>BW23</f>
        <v>0</v>
      </c>
      <c r="BX22" s="169" t="s">
        <v>258</v>
      </c>
    </row>
    <row r="23" ht="47.25">
      <c r="A23" s="33" t="s">
        <v>81</v>
      </c>
      <c r="B23" s="34" t="s">
        <v>82</v>
      </c>
      <c r="C23" s="125"/>
      <c r="D23" s="168">
        <f>SUM(D24:D34)</f>
        <v>45.729999999999997</v>
      </c>
      <c r="E23" s="168" t="s">
        <v>258</v>
      </c>
      <c r="F23" s="168">
        <v>0</v>
      </c>
      <c r="G23" s="168">
        <f t="shared" ref="G23:BR23" si="77">SUM(G24:G34)</f>
        <v>0</v>
      </c>
      <c r="H23" s="168">
        <f t="shared" si="77"/>
        <v>0</v>
      </c>
      <c r="I23" s="168">
        <f t="shared" si="77"/>
        <v>0</v>
      </c>
      <c r="J23" s="168">
        <f t="shared" si="77"/>
        <v>0</v>
      </c>
      <c r="K23" s="168">
        <f t="shared" si="77"/>
        <v>0</v>
      </c>
      <c r="L23" s="168">
        <f t="shared" si="77"/>
        <v>0</v>
      </c>
      <c r="M23" s="168">
        <f t="shared" si="77"/>
        <v>0</v>
      </c>
      <c r="N23" s="168">
        <f t="shared" si="77"/>
        <v>0</v>
      </c>
      <c r="O23" s="168">
        <f t="shared" si="77"/>
        <v>0</v>
      </c>
      <c r="P23" s="168">
        <f t="shared" si="77"/>
        <v>0</v>
      </c>
      <c r="Q23" s="168">
        <f t="shared" si="77"/>
        <v>0</v>
      </c>
      <c r="R23" s="168">
        <f t="shared" si="77"/>
        <v>0</v>
      </c>
      <c r="S23" s="168">
        <f t="shared" si="77"/>
        <v>0</v>
      </c>
      <c r="T23" s="168">
        <f t="shared" si="77"/>
        <v>0</v>
      </c>
      <c r="U23" s="168">
        <f t="shared" si="77"/>
        <v>0</v>
      </c>
      <c r="V23" s="168">
        <f t="shared" si="77"/>
        <v>0</v>
      </c>
      <c r="W23" s="168">
        <f t="shared" si="77"/>
        <v>0</v>
      </c>
      <c r="X23" s="168">
        <f t="shared" si="77"/>
        <v>0</v>
      </c>
      <c r="Y23" s="168">
        <f t="shared" si="77"/>
        <v>0</v>
      </c>
      <c r="Z23" s="168">
        <f t="shared" si="77"/>
        <v>0</v>
      </c>
      <c r="AA23" s="168">
        <f t="shared" si="77"/>
        <v>0</v>
      </c>
      <c r="AB23" s="168">
        <f t="shared" si="77"/>
        <v>0</v>
      </c>
      <c r="AC23" s="168">
        <f t="shared" si="77"/>
        <v>0</v>
      </c>
      <c r="AD23" s="168">
        <f t="shared" si="77"/>
        <v>0</v>
      </c>
      <c r="AE23" s="168">
        <f t="shared" si="77"/>
        <v>0</v>
      </c>
      <c r="AF23" s="168">
        <f t="shared" si="77"/>
        <v>0</v>
      </c>
      <c r="AG23" s="168">
        <f t="shared" si="77"/>
        <v>0</v>
      </c>
      <c r="AH23" s="168">
        <f t="shared" si="77"/>
        <v>0</v>
      </c>
      <c r="AI23" s="168">
        <f t="shared" si="77"/>
        <v>33.649000000000001</v>
      </c>
      <c r="AJ23" s="168">
        <f t="shared" si="77"/>
        <v>0</v>
      </c>
      <c r="AK23" s="168">
        <f t="shared" si="77"/>
        <v>0</v>
      </c>
      <c r="AL23" s="168">
        <f t="shared" si="77"/>
        <v>17.399999999999999</v>
      </c>
      <c r="AM23" s="168">
        <f t="shared" si="77"/>
        <v>0</v>
      </c>
      <c r="AN23" s="168">
        <f t="shared" si="77"/>
        <v>0</v>
      </c>
      <c r="AO23" s="168">
        <f t="shared" si="77"/>
        <v>0</v>
      </c>
      <c r="AP23" s="168">
        <f t="shared" si="77"/>
        <v>0</v>
      </c>
      <c r="AQ23" s="168">
        <f t="shared" si="77"/>
        <v>0</v>
      </c>
      <c r="AR23" s="168">
        <f t="shared" si="77"/>
        <v>0</v>
      </c>
      <c r="AS23" s="168">
        <f t="shared" si="77"/>
        <v>0</v>
      </c>
      <c r="AT23" s="168">
        <f t="shared" si="77"/>
        <v>0</v>
      </c>
      <c r="AU23" s="168">
        <f t="shared" si="77"/>
        <v>0</v>
      </c>
      <c r="AV23" s="168">
        <f t="shared" si="77"/>
        <v>0</v>
      </c>
      <c r="AW23" s="168">
        <f t="shared" si="77"/>
        <v>12.081000000000001</v>
      </c>
      <c r="AX23" s="168">
        <f t="shared" si="77"/>
        <v>0</v>
      </c>
      <c r="AY23" s="168">
        <f t="shared" si="77"/>
        <v>0</v>
      </c>
      <c r="AZ23" s="168">
        <f t="shared" si="77"/>
        <v>5.2599999999999998</v>
      </c>
      <c r="BA23" s="168">
        <f t="shared" si="77"/>
        <v>0</v>
      </c>
      <c r="BB23" s="168">
        <f t="shared" si="77"/>
        <v>0</v>
      </c>
      <c r="BC23" s="168">
        <f t="shared" si="77"/>
        <v>0</v>
      </c>
      <c r="BD23" s="168">
        <f t="shared" si="77"/>
        <v>0</v>
      </c>
      <c r="BE23" s="168">
        <f t="shared" si="77"/>
        <v>0</v>
      </c>
      <c r="BF23" s="168">
        <f t="shared" si="77"/>
        <v>0</v>
      </c>
      <c r="BG23" s="168">
        <f t="shared" si="77"/>
        <v>0</v>
      </c>
      <c r="BH23" s="168">
        <f t="shared" si="77"/>
        <v>0</v>
      </c>
      <c r="BI23" s="168">
        <f t="shared" si="77"/>
        <v>0</v>
      </c>
      <c r="BJ23" s="168">
        <f t="shared" si="77"/>
        <v>0</v>
      </c>
      <c r="BK23" s="168">
        <f t="shared" si="77"/>
        <v>45.729999999999997</v>
      </c>
      <c r="BL23" s="168">
        <f t="shared" si="77"/>
        <v>0</v>
      </c>
      <c r="BM23" s="168">
        <f t="shared" si="77"/>
        <v>0</v>
      </c>
      <c r="BN23" s="168">
        <f t="shared" si="77"/>
        <v>22.659999999999997</v>
      </c>
      <c r="BO23" s="168">
        <f t="shared" si="77"/>
        <v>0</v>
      </c>
      <c r="BP23" s="168">
        <f t="shared" si="77"/>
        <v>0</v>
      </c>
      <c r="BQ23" s="168">
        <f t="shared" si="77"/>
        <v>0</v>
      </c>
      <c r="BR23" s="168">
        <f t="shared" si="77"/>
        <v>0</v>
      </c>
      <c r="BS23" s="168">
        <f>SUM(BS24:BS34)</f>
        <v>0</v>
      </c>
      <c r="BT23" s="168">
        <f>SUM(BT24:BT34)</f>
        <v>0</v>
      </c>
      <c r="BU23" s="168">
        <f>SUM(BU24:BU34)</f>
        <v>0</v>
      </c>
      <c r="BV23" s="168">
        <f>SUM(BV24:BV34)</f>
        <v>0</v>
      </c>
      <c r="BW23" s="168">
        <f>SUM(BW24:BW34)</f>
        <v>0</v>
      </c>
      <c r="BX23" s="169" t="s">
        <v>258</v>
      </c>
    </row>
    <row r="24" ht="47.25">
      <c r="A24" s="36" t="s">
        <v>83</v>
      </c>
      <c r="B24" s="37" t="s">
        <v>84</v>
      </c>
      <c r="C24" s="9" t="s">
        <v>85</v>
      </c>
      <c r="D24" s="170">
        <f t="shared" ref="D24:D34" si="78">BK24</f>
        <v>3.496</v>
      </c>
      <c r="E24" s="171" t="s">
        <v>258</v>
      </c>
      <c r="F24" s="172">
        <v>0</v>
      </c>
      <c r="G24" s="172">
        <v>0</v>
      </c>
      <c r="H24" s="172">
        <v>0</v>
      </c>
      <c r="I24" s="172">
        <v>0</v>
      </c>
      <c r="J24" s="172">
        <v>0</v>
      </c>
      <c r="K24" s="172">
        <v>0</v>
      </c>
      <c r="L24" s="172">
        <v>0</v>
      </c>
      <c r="M24" s="173">
        <v>0</v>
      </c>
      <c r="N24" s="173">
        <v>0</v>
      </c>
      <c r="O24" s="173">
        <v>0</v>
      </c>
      <c r="P24" s="173">
        <v>0</v>
      </c>
      <c r="Q24" s="173">
        <v>0</v>
      </c>
      <c r="R24" s="173">
        <v>0</v>
      </c>
      <c r="S24" s="173">
        <v>0</v>
      </c>
      <c r="T24" s="173"/>
      <c r="U24" s="173"/>
      <c r="V24" s="173"/>
      <c r="W24" s="173"/>
      <c r="X24" s="173"/>
      <c r="Y24" s="173"/>
      <c r="Z24" s="173"/>
      <c r="AA24" s="173">
        <v>0</v>
      </c>
      <c r="AB24" s="173">
        <v>0</v>
      </c>
      <c r="AC24" s="173">
        <v>0</v>
      </c>
      <c r="AD24" s="173">
        <v>0</v>
      </c>
      <c r="AE24" s="173">
        <v>0</v>
      </c>
      <c r="AF24" s="173">
        <v>0</v>
      </c>
      <c r="AG24" s="173">
        <v>0</v>
      </c>
      <c r="AH24" s="173"/>
      <c r="AI24" s="173">
        <v>3.496</v>
      </c>
      <c r="AJ24" s="173"/>
      <c r="AK24" s="173"/>
      <c r="AL24" s="173">
        <v>2.2999999999999998</v>
      </c>
      <c r="AM24" s="173"/>
      <c r="AN24" s="173"/>
      <c r="AO24" s="173">
        <v>0</v>
      </c>
      <c r="AP24" s="173">
        <v>0</v>
      </c>
      <c r="AQ24" s="173">
        <v>0</v>
      </c>
      <c r="AR24" s="173">
        <v>0</v>
      </c>
      <c r="AS24" s="172">
        <v>0</v>
      </c>
      <c r="AT24" s="173">
        <v>0</v>
      </c>
      <c r="AU24" s="173">
        <v>0</v>
      </c>
      <c r="AV24" s="173"/>
      <c r="AW24" s="173"/>
      <c r="AX24" s="173"/>
      <c r="AY24" s="173"/>
      <c r="AZ24" s="173"/>
      <c r="BA24" s="173"/>
      <c r="BB24" s="173"/>
      <c r="BC24" s="173">
        <v>0</v>
      </c>
      <c r="BD24" s="173">
        <v>0</v>
      </c>
      <c r="BE24" s="173">
        <v>0</v>
      </c>
      <c r="BF24" s="173">
        <v>0</v>
      </c>
      <c r="BG24" s="173">
        <v>0</v>
      </c>
      <c r="BH24" s="173">
        <v>0</v>
      </c>
      <c r="BI24" s="173">
        <v>0</v>
      </c>
      <c r="BJ24" s="174">
        <f t="shared" ref="BJ24:BP87" si="79">T24+AH24+AV24</f>
        <v>0</v>
      </c>
      <c r="BK24" s="174">
        <f t="shared" si="79"/>
        <v>3.496</v>
      </c>
      <c r="BL24" s="174">
        <f t="shared" si="79"/>
        <v>0</v>
      </c>
      <c r="BM24" s="174">
        <f t="shared" si="79"/>
        <v>0</v>
      </c>
      <c r="BN24" s="174">
        <f t="shared" si="79"/>
        <v>2.2999999999999998</v>
      </c>
      <c r="BO24" s="174">
        <f t="shared" si="79"/>
        <v>0</v>
      </c>
      <c r="BP24" s="174">
        <f t="shared" si="79"/>
        <v>0</v>
      </c>
      <c r="BQ24" s="173">
        <v>0</v>
      </c>
      <c r="BR24" s="173">
        <v>0</v>
      </c>
      <c r="BS24" s="173">
        <v>0</v>
      </c>
      <c r="BT24" s="173">
        <v>0</v>
      </c>
      <c r="BU24" s="173">
        <v>0</v>
      </c>
      <c r="BV24" s="173">
        <v>0</v>
      </c>
      <c r="BW24" s="173">
        <v>0</v>
      </c>
      <c r="BX24" s="173" t="s">
        <v>258</v>
      </c>
    </row>
    <row r="25" ht="47.25">
      <c r="A25" s="36" t="s">
        <v>86</v>
      </c>
      <c r="B25" s="37" t="s">
        <v>87</v>
      </c>
      <c r="C25" s="9" t="s">
        <v>88</v>
      </c>
      <c r="D25" s="170">
        <f t="shared" si="78"/>
        <v>2.7690000000000001</v>
      </c>
      <c r="E25" s="171" t="s">
        <v>258</v>
      </c>
      <c r="F25" s="172">
        <v>0</v>
      </c>
      <c r="G25" s="172">
        <v>0</v>
      </c>
      <c r="H25" s="172">
        <v>0</v>
      </c>
      <c r="I25" s="172">
        <v>0</v>
      </c>
      <c r="J25" s="172">
        <v>0</v>
      </c>
      <c r="K25" s="172">
        <v>0</v>
      </c>
      <c r="L25" s="172">
        <v>0</v>
      </c>
      <c r="M25" s="173">
        <v>0</v>
      </c>
      <c r="N25" s="173">
        <v>0</v>
      </c>
      <c r="O25" s="173">
        <v>0</v>
      </c>
      <c r="P25" s="173">
        <v>0</v>
      </c>
      <c r="Q25" s="173">
        <v>0</v>
      </c>
      <c r="R25" s="173">
        <v>0</v>
      </c>
      <c r="S25" s="173">
        <v>0</v>
      </c>
      <c r="T25" s="173"/>
      <c r="U25" s="173"/>
      <c r="V25" s="173"/>
      <c r="W25" s="173"/>
      <c r="X25" s="173"/>
      <c r="Y25" s="173"/>
      <c r="Z25" s="173"/>
      <c r="AA25" s="173">
        <v>0</v>
      </c>
      <c r="AB25" s="173">
        <v>0</v>
      </c>
      <c r="AC25" s="173">
        <v>0</v>
      </c>
      <c r="AD25" s="173">
        <v>0</v>
      </c>
      <c r="AE25" s="173">
        <v>0</v>
      </c>
      <c r="AF25" s="173">
        <v>0</v>
      </c>
      <c r="AG25" s="173">
        <v>0</v>
      </c>
      <c r="AH25" s="173"/>
      <c r="AI25" s="173">
        <v>2.7690000000000001</v>
      </c>
      <c r="AJ25" s="173"/>
      <c r="AK25" s="173"/>
      <c r="AL25" s="173">
        <v>0.76000000000000001</v>
      </c>
      <c r="AM25" s="173"/>
      <c r="AN25" s="173"/>
      <c r="AO25" s="173">
        <v>0</v>
      </c>
      <c r="AP25" s="173">
        <v>0</v>
      </c>
      <c r="AQ25" s="173">
        <v>0</v>
      </c>
      <c r="AR25" s="173">
        <v>0</v>
      </c>
      <c r="AS25" s="172">
        <v>0</v>
      </c>
      <c r="AT25" s="173">
        <v>0</v>
      </c>
      <c r="AU25" s="173">
        <v>0</v>
      </c>
      <c r="AV25" s="173"/>
      <c r="AW25" s="173"/>
      <c r="AX25" s="173"/>
      <c r="AY25" s="173"/>
      <c r="AZ25" s="173"/>
      <c r="BA25" s="173"/>
      <c r="BB25" s="173"/>
      <c r="BC25" s="173">
        <v>0</v>
      </c>
      <c r="BD25" s="173">
        <v>0</v>
      </c>
      <c r="BE25" s="173">
        <v>0</v>
      </c>
      <c r="BF25" s="173">
        <v>0</v>
      </c>
      <c r="BG25" s="173">
        <v>0</v>
      </c>
      <c r="BH25" s="173">
        <v>0</v>
      </c>
      <c r="BI25" s="173">
        <v>0</v>
      </c>
      <c r="BJ25" s="174">
        <f t="shared" si="79"/>
        <v>0</v>
      </c>
      <c r="BK25" s="174">
        <f t="shared" si="79"/>
        <v>2.7690000000000001</v>
      </c>
      <c r="BL25" s="174">
        <f t="shared" si="79"/>
        <v>0</v>
      </c>
      <c r="BM25" s="174">
        <f t="shared" si="79"/>
        <v>0</v>
      </c>
      <c r="BN25" s="174">
        <f t="shared" si="79"/>
        <v>0.76000000000000001</v>
      </c>
      <c r="BO25" s="174">
        <f t="shared" si="79"/>
        <v>0</v>
      </c>
      <c r="BP25" s="174">
        <f t="shared" si="79"/>
        <v>0</v>
      </c>
      <c r="BQ25" s="173">
        <v>0</v>
      </c>
      <c r="BR25" s="173">
        <v>0</v>
      </c>
      <c r="BS25" s="173">
        <v>0</v>
      </c>
      <c r="BT25" s="173">
        <v>0</v>
      </c>
      <c r="BU25" s="173">
        <v>0</v>
      </c>
      <c r="BV25" s="173">
        <v>0</v>
      </c>
      <c r="BW25" s="173">
        <v>0</v>
      </c>
      <c r="BX25" s="173" t="s">
        <v>258</v>
      </c>
    </row>
    <row r="26" ht="47.25">
      <c r="A26" s="36" t="s">
        <v>89</v>
      </c>
      <c r="B26" s="37" t="s">
        <v>90</v>
      </c>
      <c r="C26" s="9" t="s">
        <v>91</v>
      </c>
      <c r="D26" s="170">
        <f t="shared" si="78"/>
        <v>1.1319999999999999</v>
      </c>
      <c r="E26" s="171" t="s">
        <v>258</v>
      </c>
      <c r="F26" s="172">
        <v>0</v>
      </c>
      <c r="G26" s="172">
        <v>0</v>
      </c>
      <c r="H26" s="172">
        <v>0</v>
      </c>
      <c r="I26" s="172">
        <v>0</v>
      </c>
      <c r="J26" s="172">
        <v>0</v>
      </c>
      <c r="K26" s="172">
        <v>0</v>
      </c>
      <c r="L26" s="172">
        <v>0</v>
      </c>
      <c r="M26" s="173">
        <v>0</v>
      </c>
      <c r="N26" s="173">
        <v>0</v>
      </c>
      <c r="O26" s="173">
        <v>0</v>
      </c>
      <c r="P26" s="173">
        <v>0</v>
      </c>
      <c r="Q26" s="173">
        <v>0</v>
      </c>
      <c r="R26" s="173">
        <v>0</v>
      </c>
      <c r="S26" s="173">
        <v>0</v>
      </c>
      <c r="T26" s="173"/>
      <c r="U26" s="173"/>
      <c r="V26" s="173"/>
      <c r="W26" s="173"/>
      <c r="X26" s="173"/>
      <c r="Y26" s="173"/>
      <c r="Z26" s="173"/>
      <c r="AA26" s="173">
        <v>0</v>
      </c>
      <c r="AB26" s="173">
        <v>0</v>
      </c>
      <c r="AC26" s="173">
        <v>0</v>
      </c>
      <c r="AD26" s="173">
        <v>0</v>
      </c>
      <c r="AE26" s="173">
        <v>0</v>
      </c>
      <c r="AF26" s="173">
        <v>0</v>
      </c>
      <c r="AG26" s="173">
        <v>0</v>
      </c>
      <c r="AH26" s="173"/>
      <c r="AI26" s="173">
        <v>1.1319999999999999</v>
      </c>
      <c r="AJ26" s="173"/>
      <c r="AK26" s="173"/>
      <c r="AL26" s="173">
        <v>0.47999999999999998</v>
      </c>
      <c r="AM26" s="173"/>
      <c r="AN26" s="173"/>
      <c r="AO26" s="173">
        <v>0</v>
      </c>
      <c r="AP26" s="173">
        <v>0</v>
      </c>
      <c r="AQ26" s="173">
        <v>0</v>
      </c>
      <c r="AR26" s="173">
        <v>0</v>
      </c>
      <c r="AS26" s="172">
        <v>0</v>
      </c>
      <c r="AT26" s="173">
        <v>0</v>
      </c>
      <c r="AU26" s="173">
        <v>0</v>
      </c>
      <c r="AV26" s="173"/>
      <c r="AW26" s="173"/>
      <c r="AX26" s="173"/>
      <c r="AY26" s="173"/>
      <c r="AZ26" s="173"/>
      <c r="BA26" s="173"/>
      <c r="BB26" s="173"/>
      <c r="BC26" s="173">
        <v>0</v>
      </c>
      <c r="BD26" s="173">
        <v>0</v>
      </c>
      <c r="BE26" s="173">
        <v>0</v>
      </c>
      <c r="BF26" s="173">
        <v>0</v>
      </c>
      <c r="BG26" s="173">
        <v>0</v>
      </c>
      <c r="BH26" s="173">
        <v>0</v>
      </c>
      <c r="BI26" s="173">
        <v>0</v>
      </c>
      <c r="BJ26" s="174">
        <f t="shared" si="79"/>
        <v>0</v>
      </c>
      <c r="BK26" s="174">
        <f t="shared" si="79"/>
        <v>1.1319999999999999</v>
      </c>
      <c r="BL26" s="174">
        <f t="shared" si="79"/>
        <v>0</v>
      </c>
      <c r="BM26" s="174">
        <f t="shared" si="79"/>
        <v>0</v>
      </c>
      <c r="BN26" s="174">
        <f t="shared" si="79"/>
        <v>0.47999999999999998</v>
      </c>
      <c r="BO26" s="174">
        <f t="shared" si="79"/>
        <v>0</v>
      </c>
      <c r="BP26" s="174">
        <f t="shared" si="79"/>
        <v>0</v>
      </c>
      <c r="BQ26" s="173">
        <v>0</v>
      </c>
      <c r="BR26" s="173">
        <v>0</v>
      </c>
      <c r="BS26" s="173">
        <v>0</v>
      </c>
      <c r="BT26" s="173">
        <v>0</v>
      </c>
      <c r="BU26" s="173">
        <v>0</v>
      </c>
      <c r="BV26" s="173">
        <v>0</v>
      </c>
      <c r="BW26" s="173">
        <v>0</v>
      </c>
      <c r="BX26" s="173" t="s">
        <v>258</v>
      </c>
    </row>
    <row r="27" ht="47.25">
      <c r="A27" s="36" t="s">
        <v>92</v>
      </c>
      <c r="B27" s="37" t="s">
        <v>93</v>
      </c>
      <c r="C27" s="9" t="s">
        <v>94</v>
      </c>
      <c r="D27" s="170">
        <f t="shared" si="78"/>
        <v>2.6080000000000001</v>
      </c>
      <c r="E27" s="171" t="s">
        <v>258</v>
      </c>
      <c r="F27" s="172">
        <v>0</v>
      </c>
      <c r="G27" s="172">
        <v>0</v>
      </c>
      <c r="H27" s="172">
        <v>0</v>
      </c>
      <c r="I27" s="172">
        <v>0</v>
      </c>
      <c r="J27" s="172">
        <v>0</v>
      </c>
      <c r="K27" s="172">
        <v>0</v>
      </c>
      <c r="L27" s="172">
        <v>0</v>
      </c>
      <c r="M27" s="173">
        <v>0</v>
      </c>
      <c r="N27" s="173">
        <v>0</v>
      </c>
      <c r="O27" s="173">
        <v>0</v>
      </c>
      <c r="P27" s="173">
        <v>0</v>
      </c>
      <c r="Q27" s="173">
        <v>0</v>
      </c>
      <c r="R27" s="173">
        <v>0</v>
      </c>
      <c r="S27" s="173">
        <v>0</v>
      </c>
      <c r="T27" s="173"/>
      <c r="U27" s="173"/>
      <c r="V27" s="173"/>
      <c r="W27" s="173"/>
      <c r="X27" s="173"/>
      <c r="Y27" s="173"/>
      <c r="Z27" s="173"/>
      <c r="AA27" s="173">
        <v>0</v>
      </c>
      <c r="AB27" s="173">
        <v>0</v>
      </c>
      <c r="AC27" s="173">
        <v>0</v>
      </c>
      <c r="AD27" s="173">
        <v>0</v>
      </c>
      <c r="AE27" s="173">
        <v>0</v>
      </c>
      <c r="AF27" s="173">
        <v>0</v>
      </c>
      <c r="AG27" s="173">
        <v>0</v>
      </c>
      <c r="AH27" s="173"/>
      <c r="AI27" s="173"/>
      <c r="AJ27" s="173"/>
      <c r="AK27" s="173"/>
      <c r="AL27" s="173"/>
      <c r="AM27" s="173"/>
      <c r="AN27" s="173"/>
      <c r="AO27" s="173">
        <v>0</v>
      </c>
      <c r="AP27" s="173">
        <v>0</v>
      </c>
      <c r="AQ27" s="173">
        <v>0</v>
      </c>
      <c r="AR27" s="173">
        <v>0</v>
      </c>
      <c r="AS27" s="172">
        <v>0</v>
      </c>
      <c r="AT27" s="173">
        <v>0</v>
      </c>
      <c r="AU27" s="173">
        <v>0</v>
      </c>
      <c r="AV27" s="173"/>
      <c r="AW27" s="173">
        <v>2.6080000000000001</v>
      </c>
      <c r="AX27" s="173"/>
      <c r="AY27" s="173"/>
      <c r="AZ27" s="173">
        <v>0.95999999999999996</v>
      </c>
      <c r="BA27" s="173"/>
      <c r="BB27" s="173"/>
      <c r="BC27" s="173">
        <v>0</v>
      </c>
      <c r="BD27" s="173">
        <v>0</v>
      </c>
      <c r="BE27" s="173">
        <v>0</v>
      </c>
      <c r="BF27" s="173">
        <v>0</v>
      </c>
      <c r="BG27" s="173">
        <v>0</v>
      </c>
      <c r="BH27" s="173">
        <v>0</v>
      </c>
      <c r="BI27" s="173">
        <v>0</v>
      </c>
      <c r="BJ27" s="174">
        <f t="shared" si="79"/>
        <v>0</v>
      </c>
      <c r="BK27" s="174">
        <f t="shared" si="79"/>
        <v>2.6080000000000001</v>
      </c>
      <c r="BL27" s="174">
        <f t="shared" si="79"/>
        <v>0</v>
      </c>
      <c r="BM27" s="174">
        <f t="shared" si="79"/>
        <v>0</v>
      </c>
      <c r="BN27" s="174">
        <f t="shared" si="79"/>
        <v>0.95999999999999996</v>
      </c>
      <c r="BO27" s="174">
        <f t="shared" si="79"/>
        <v>0</v>
      </c>
      <c r="BP27" s="174">
        <f t="shared" si="79"/>
        <v>0</v>
      </c>
      <c r="BQ27" s="173">
        <v>0</v>
      </c>
      <c r="BR27" s="173">
        <v>0</v>
      </c>
      <c r="BS27" s="173">
        <v>0</v>
      </c>
      <c r="BT27" s="173">
        <v>0</v>
      </c>
      <c r="BU27" s="173">
        <v>0</v>
      </c>
      <c r="BV27" s="173">
        <v>0</v>
      </c>
      <c r="BW27" s="173">
        <v>0</v>
      </c>
      <c r="BX27" s="173" t="s">
        <v>258</v>
      </c>
    </row>
    <row r="28" ht="47.25">
      <c r="A28" s="36" t="s">
        <v>95</v>
      </c>
      <c r="B28" s="37" t="s">
        <v>96</v>
      </c>
      <c r="C28" s="9" t="s">
        <v>97</v>
      </c>
      <c r="D28" s="170">
        <f t="shared" si="78"/>
        <v>5.1980000000000004</v>
      </c>
      <c r="E28" s="171" t="s">
        <v>258</v>
      </c>
      <c r="F28" s="172">
        <v>0</v>
      </c>
      <c r="G28" s="172">
        <v>0</v>
      </c>
      <c r="H28" s="172">
        <v>0</v>
      </c>
      <c r="I28" s="172">
        <v>0</v>
      </c>
      <c r="J28" s="172">
        <v>0</v>
      </c>
      <c r="K28" s="172">
        <v>0</v>
      </c>
      <c r="L28" s="172">
        <v>0</v>
      </c>
      <c r="M28" s="173">
        <v>0</v>
      </c>
      <c r="N28" s="173">
        <v>0</v>
      </c>
      <c r="O28" s="173">
        <v>0</v>
      </c>
      <c r="P28" s="173">
        <v>0</v>
      </c>
      <c r="Q28" s="173">
        <v>0</v>
      </c>
      <c r="R28" s="173">
        <v>0</v>
      </c>
      <c r="S28" s="173">
        <v>0</v>
      </c>
      <c r="T28" s="173"/>
      <c r="U28" s="173"/>
      <c r="V28" s="173"/>
      <c r="W28" s="173"/>
      <c r="X28" s="173"/>
      <c r="Y28" s="173"/>
      <c r="Z28" s="173"/>
      <c r="AA28" s="173">
        <v>0</v>
      </c>
      <c r="AB28" s="173">
        <v>0</v>
      </c>
      <c r="AC28" s="173">
        <v>0</v>
      </c>
      <c r="AD28" s="173">
        <v>0</v>
      </c>
      <c r="AE28" s="173">
        <v>0</v>
      </c>
      <c r="AF28" s="173">
        <v>0</v>
      </c>
      <c r="AG28" s="173">
        <v>0</v>
      </c>
      <c r="AH28" s="173"/>
      <c r="AI28" s="173"/>
      <c r="AJ28" s="173"/>
      <c r="AK28" s="173"/>
      <c r="AL28" s="173"/>
      <c r="AM28" s="173"/>
      <c r="AN28" s="173"/>
      <c r="AO28" s="173">
        <v>0</v>
      </c>
      <c r="AP28" s="173">
        <v>0</v>
      </c>
      <c r="AQ28" s="173">
        <v>0</v>
      </c>
      <c r="AR28" s="173">
        <v>0</v>
      </c>
      <c r="AS28" s="172">
        <v>0</v>
      </c>
      <c r="AT28" s="173">
        <v>0</v>
      </c>
      <c r="AU28" s="173">
        <v>0</v>
      </c>
      <c r="AV28" s="173"/>
      <c r="AW28" s="173">
        <v>5.1980000000000004</v>
      </c>
      <c r="AX28" s="173"/>
      <c r="AY28" s="173"/>
      <c r="AZ28" s="173">
        <v>1.8999999999999999</v>
      </c>
      <c r="BA28" s="173"/>
      <c r="BB28" s="173"/>
      <c r="BC28" s="173">
        <v>0</v>
      </c>
      <c r="BD28" s="173">
        <v>0</v>
      </c>
      <c r="BE28" s="173">
        <v>0</v>
      </c>
      <c r="BF28" s="173">
        <v>0</v>
      </c>
      <c r="BG28" s="173">
        <v>0</v>
      </c>
      <c r="BH28" s="173">
        <v>0</v>
      </c>
      <c r="BI28" s="173">
        <v>0</v>
      </c>
      <c r="BJ28" s="174">
        <f t="shared" si="79"/>
        <v>0</v>
      </c>
      <c r="BK28" s="174">
        <f t="shared" si="79"/>
        <v>5.1980000000000004</v>
      </c>
      <c r="BL28" s="174">
        <f t="shared" si="79"/>
        <v>0</v>
      </c>
      <c r="BM28" s="174">
        <f t="shared" si="79"/>
        <v>0</v>
      </c>
      <c r="BN28" s="174">
        <f t="shared" si="79"/>
        <v>1.8999999999999999</v>
      </c>
      <c r="BO28" s="174">
        <f t="shared" si="79"/>
        <v>0</v>
      </c>
      <c r="BP28" s="174">
        <f t="shared" si="79"/>
        <v>0</v>
      </c>
      <c r="BQ28" s="173">
        <v>0</v>
      </c>
      <c r="BR28" s="173">
        <v>0</v>
      </c>
      <c r="BS28" s="173">
        <v>0</v>
      </c>
      <c r="BT28" s="173">
        <v>0</v>
      </c>
      <c r="BU28" s="173">
        <v>0</v>
      </c>
      <c r="BV28" s="173">
        <v>0</v>
      </c>
      <c r="BW28" s="173">
        <v>0</v>
      </c>
      <c r="BX28" s="173" t="s">
        <v>258</v>
      </c>
    </row>
    <row r="29" ht="63">
      <c r="A29" s="36" t="s">
        <v>98</v>
      </c>
      <c r="B29" s="40" t="s">
        <v>99</v>
      </c>
      <c r="C29" s="9" t="s">
        <v>100</v>
      </c>
      <c r="D29" s="170">
        <f t="shared" si="78"/>
        <v>9.9130000000000003</v>
      </c>
      <c r="E29" s="171" t="s">
        <v>258</v>
      </c>
      <c r="F29" s="172">
        <v>0</v>
      </c>
      <c r="G29" s="172">
        <v>0</v>
      </c>
      <c r="H29" s="172">
        <v>0</v>
      </c>
      <c r="I29" s="172">
        <v>0</v>
      </c>
      <c r="J29" s="172">
        <v>0</v>
      </c>
      <c r="K29" s="172">
        <v>0</v>
      </c>
      <c r="L29" s="172">
        <v>0</v>
      </c>
      <c r="M29" s="173">
        <v>0</v>
      </c>
      <c r="N29" s="173">
        <v>0</v>
      </c>
      <c r="O29" s="173">
        <v>0</v>
      </c>
      <c r="P29" s="173">
        <v>0</v>
      </c>
      <c r="Q29" s="173">
        <v>0</v>
      </c>
      <c r="R29" s="173">
        <v>0</v>
      </c>
      <c r="S29" s="173">
        <v>0</v>
      </c>
      <c r="T29" s="173"/>
      <c r="U29" s="173"/>
      <c r="V29" s="173"/>
      <c r="W29" s="173"/>
      <c r="X29" s="173"/>
      <c r="Y29" s="173"/>
      <c r="Z29" s="173"/>
      <c r="AA29" s="173">
        <v>0</v>
      </c>
      <c r="AB29" s="173">
        <v>0</v>
      </c>
      <c r="AC29" s="173">
        <v>0</v>
      </c>
      <c r="AD29" s="173">
        <v>0</v>
      </c>
      <c r="AE29" s="173">
        <v>0</v>
      </c>
      <c r="AF29" s="173">
        <v>0</v>
      </c>
      <c r="AG29" s="173">
        <v>0</v>
      </c>
      <c r="AH29" s="173"/>
      <c r="AI29" s="173">
        <v>9.9130000000000003</v>
      </c>
      <c r="AJ29" s="173"/>
      <c r="AK29" s="173"/>
      <c r="AL29" s="173">
        <v>5.9000000000000004</v>
      </c>
      <c r="AM29" s="173"/>
      <c r="AN29" s="173"/>
      <c r="AO29" s="173">
        <v>0</v>
      </c>
      <c r="AP29" s="173">
        <v>0</v>
      </c>
      <c r="AQ29" s="173">
        <v>0</v>
      </c>
      <c r="AR29" s="173">
        <v>0</v>
      </c>
      <c r="AS29" s="172">
        <v>0</v>
      </c>
      <c r="AT29" s="173">
        <v>0</v>
      </c>
      <c r="AU29" s="173">
        <v>0</v>
      </c>
      <c r="AV29" s="173"/>
      <c r="AW29" s="173"/>
      <c r="AX29" s="173"/>
      <c r="AY29" s="173"/>
      <c r="AZ29" s="173"/>
      <c r="BA29" s="173"/>
      <c r="BB29" s="173"/>
      <c r="BC29" s="173">
        <v>0</v>
      </c>
      <c r="BD29" s="173">
        <v>0</v>
      </c>
      <c r="BE29" s="173">
        <v>0</v>
      </c>
      <c r="BF29" s="173">
        <v>0</v>
      </c>
      <c r="BG29" s="173">
        <v>0</v>
      </c>
      <c r="BH29" s="173">
        <v>0</v>
      </c>
      <c r="BI29" s="173">
        <v>0</v>
      </c>
      <c r="BJ29" s="174">
        <f t="shared" si="79"/>
        <v>0</v>
      </c>
      <c r="BK29" s="174">
        <f t="shared" si="79"/>
        <v>9.9130000000000003</v>
      </c>
      <c r="BL29" s="174">
        <f t="shared" si="79"/>
        <v>0</v>
      </c>
      <c r="BM29" s="174">
        <f t="shared" si="79"/>
        <v>0</v>
      </c>
      <c r="BN29" s="174">
        <f t="shared" si="79"/>
        <v>5.9000000000000004</v>
      </c>
      <c r="BO29" s="174">
        <f t="shared" si="79"/>
        <v>0</v>
      </c>
      <c r="BP29" s="174">
        <f t="shared" si="79"/>
        <v>0</v>
      </c>
      <c r="BQ29" s="173">
        <v>0</v>
      </c>
      <c r="BR29" s="173">
        <v>0</v>
      </c>
      <c r="BS29" s="173">
        <v>0</v>
      </c>
      <c r="BT29" s="173">
        <v>0</v>
      </c>
      <c r="BU29" s="173">
        <v>0</v>
      </c>
      <c r="BV29" s="173">
        <v>0</v>
      </c>
      <c r="BW29" s="173">
        <v>0</v>
      </c>
      <c r="BX29" s="173" t="s">
        <v>258</v>
      </c>
    </row>
    <row r="30" ht="47.25">
      <c r="A30" s="36" t="s">
        <v>101</v>
      </c>
      <c r="B30" s="40" t="s">
        <v>102</v>
      </c>
      <c r="C30" s="9" t="s">
        <v>103</v>
      </c>
      <c r="D30" s="170">
        <f t="shared" si="78"/>
        <v>2.4809999999999999</v>
      </c>
      <c r="E30" s="171" t="s">
        <v>258</v>
      </c>
      <c r="F30" s="172">
        <v>0</v>
      </c>
      <c r="G30" s="172">
        <v>0</v>
      </c>
      <c r="H30" s="172">
        <v>0</v>
      </c>
      <c r="I30" s="172">
        <v>0</v>
      </c>
      <c r="J30" s="172">
        <v>0</v>
      </c>
      <c r="K30" s="172">
        <v>0</v>
      </c>
      <c r="L30" s="172">
        <v>0</v>
      </c>
      <c r="M30" s="173">
        <v>0</v>
      </c>
      <c r="N30" s="173">
        <v>0</v>
      </c>
      <c r="O30" s="173">
        <v>0</v>
      </c>
      <c r="P30" s="173">
        <v>0</v>
      </c>
      <c r="Q30" s="173">
        <v>0</v>
      </c>
      <c r="R30" s="173">
        <v>0</v>
      </c>
      <c r="S30" s="173">
        <v>0</v>
      </c>
      <c r="T30" s="173"/>
      <c r="U30" s="173"/>
      <c r="V30" s="173"/>
      <c r="W30" s="173"/>
      <c r="X30" s="173"/>
      <c r="Y30" s="173"/>
      <c r="Z30" s="173"/>
      <c r="AA30" s="173">
        <v>0</v>
      </c>
      <c r="AB30" s="173">
        <v>0</v>
      </c>
      <c r="AC30" s="173">
        <v>0</v>
      </c>
      <c r="AD30" s="173">
        <v>0</v>
      </c>
      <c r="AE30" s="173">
        <v>0</v>
      </c>
      <c r="AF30" s="173">
        <v>0</v>
      </c>
      <c r="AG30" s="173">
        <v>0</v>
      </c>
      <c r="AH30" s="173"/>
      <c r="AI30" s="173"/>
      <c r="AJ30" s="173"/>
      <c r="AK30" s="173"/>
      <c r="AL30" s="173"/>
      <c r="AM30" s="173"/>
      <c r="AN30" s="173"/>
      <c r="AO30" s="173">
        <v>0</v>
      </c>
      <c r="AP30" s="173">
        <v>0</v>
      </c>
      <c r="AQ30" s="173">
        <v>0</v>
      </c>
      <c r="AR30" s="173">
        <v>0</v>
      </c>
      <c r="AS30" s="172">
        <v>0</v>
      </c>
      <c r="AT30" s="173">
        <v>0</v>
      </c>
      <c r="AU30" s="173">
        <v>0</v>
      </c>
      <c r="AV30" s="173"/>
      <c r="AW30" s="173">
        <v>2.4809999999999999</v>
      </c>
      <c r="AX30" s="173"/>
      <c r="AY30" s="173"/>
      <c r="AZ30" s="173">
        <v>1.2</v>
      </c>
      <c r="BA30" s="173"/>
      <c r="BB30" s="173"/>
      <c r="BC30" s="173">
        <v>0</v>
      </c>
      <c r="BD30" s="173">
        <v>0</v>
      </c>
      <c r="BE30" s="173">
        <v>0</v>
      </c>
      <c r="BF30" s="173">
        <v>0</v>
      </c>
      <c r="BG30" s="173">
        <v>0</v>
      </c>
      <c r="BH30" s="173">
        <v>0</v>
      </c>
      <c r="BI30" s="173">
        <v>0</v>
      </c>
      <c r="BJ30" s="174">
        <f t="shared" si="79"/>
        <v>0</v>
      </c>
      <c r="BK30" s="174">
        <f t="shared" si="79"/>
        <v>2.4809999999999999</v>
      </c>
      <c r="BL30" s="174">
        <f t="shared" si="79"/>
        <v>0</v>
      </c>
      <c r="BM30" s="174">
        <f t="shared" si="79"/>
        <v>0</v>
      </c>
      <c r="BN30" s="174">
        <f t="shared" si="79"/>
        <v>1.2</v>
      </c>
      <c r="BO30" s="174">
        <f t="shared" si="79"/>
        <v>0</v>
      </c>
      <c r="BP30" s="174">
        <f t="shared" si="79"/>
        <v>0</v>
      </c>
      <c r="BQ30" s="173">
        <v>0</v>
      </c>
      <c r="BR30" s="173">
        <v>0</v>
      </c>
      <c r="BS30" s="173">
        <v>0</v>
      </c>
      <c r="BT30" s="173">
        <v>0</v>
      </c>
      <c r="BU30" s="173">
        <v>0</v>
      </c>
      <c r="BV30" s="173">
        <v>0</v>
      </c>
      <c r="BW30" s="173">
        <v>0</v>
      </c>
      <c r="BX30" s="173" t="s">
        <v>258</v>
      </c>
    </row>
    <row r="31" ht="47.25">
      <c r="A31" s="36" t="s">
        <v>104</v>
      </c>
      <c r="B31" s="40" t="s">
        <v>105</v>
      </c>
      <c r="C31" s="9" t="s">
        <v>106</v>
      </c>
      <c r="D31" s="170">
        <f t="shared" si="78"/>
        <v>2.125</v>
      </c>
      <c r="E31" s="171" t="s">
        <v>258</v>
      </c>
      <c r="F31" s="172">
        <v>0</v>
      </c>
      <c r="G31" s="172">
        <v>0</v>
      </c>
      <c r="H31" s="172">
        <v>0</v>
      </c>
      <c r="I31" s="172">
        <v>0</v>
      </c>
      <c r="J31" s="172">
        <v>0</v>
      </c>
      <c r="K31" s="172">
        <v>0</v>
      </c>
      <c r="L31" s="172">
        <v>0</v>
      </c>
      <c r="M31" s="173">
        <v>0</v>
      </c>
      <c r="N31" s="173">
        <v>0</v>
      </c>
      <c r="O31" s="173">
        <v>0</v>
      </c>
      <c r="P31" s="173">
        <v>0</v>
      </c>
      <c r="Q31" s="173">
        <v>0</v>
      </c>
      <c r="R31" s="173">
        <v>0</v>
      </c>
      <c r="S31" s="173">
        <v>0</v>
      </c>
      <c r="T31" s="173"/>
      <c r="U31" s="173"/>
      <c r="V31" s="173"/>
      <c r="W31" s="173"/>
      <c r="X31" s="173"/>
      <c r="Y31" s="173"/>
      <c r="Z31" s="173"/>
      <c r="AA31" s="173">
        <v>0</v>
      </c>
      <c r="AB31" s="173">
        <v>0</v>
      </c>
      <c r="AC31" s="173">
        <v>0</v>
      </c>
      <c r="AD31" s="173">
        <v>0</v>
      </c>
      <c r="AE31" s="173">
        <v>0</v>
      </c>
      <c r="AF31" s="173">
        <v>0</v>
      </c>
      <c r="AG31" s="173">
        <v>0</v>
      </c>
      <c r="AH31" s="173"/>
      <c r="AI31" s="173">
        <v>2.125</v>
      </c>
      <c r="AJ31" s="173"/>
      <c r="AK31" s="173"/>
      <c r="AL31" s="173">
        <v>0.76000000000000001</v>
      </c>
      <c r="AM31" s="173"/>
      <c r="AN31" s="173"/>
      <c r="AO31" s="173">
        <v>0</v>
      </c>
      <c r="AP31" s="173">
        <v>0</v>
      </c>
      <c r="AQ31" s="173">
        <v>0</v>
      </c>
      <c r="AR31" s="173">
        <v>0</v>
      </c>
      <c r="AS31" s="172">
        <v>0</v>
      </c>
      <c r="AT31" s="173">
        <v>0</v>
      </c>
      <c r="AU31" s="173">
        <v>0</v>
      </c>
      <c r="AV31" s="173"/>
      <c r="AW31" s="173"/>
      <c r="AX31" s="173"/>
      <c r="AY31" s="173"/>
      <c r="AZ31" s="173"/>
      <c r="BA31" s="173"/>
      <c r="BB31" s="173"/>
      <c r="BC31" s="173">
        <v>0</v>
      </c>
      <c r="BD31" s="173">
        <v>0</v>
      </c>
      <c r="BE31" s="173">
        <v>0</v>
      </c>
      <c r="BF31" s="173">
        <v>0</v>
      </c>
      <c r="BG31" s="173">
        <v>0</v>
      </c>
      <c r="BH31" s="173">
        <v>0</v>
      </c>
      <c r="BI31" s="173">
        <v>0</v>
      </c>
      <c r="BJ31" s="174">
        <f t="shared" si="79"/>
        <v>0</v>
      </c>
      <c r="BK31" s="174">
        <f t="shared" si="79"/>
        <v>2.125</v>
      </c>
      <c r="BL31" s="174">
        <f t="shared" si="79"/>
        <v>0</v>
      </c>
      <c r="BM31" s="174">
        <f t="shared" si="79"/>
        <v>0</v>
      </c>
      <c r="BN31" s="174">
        <f t="shared" si="79"/>
        <v>0.76000000000000001</v>
      </c>
      <c r="BO31" s="174">
        <f t="shared" si="79"/>
        <v>0</v>
      </c>
      <c r="BP31" s="174">
        <f t="shared" si="79"/>
        <v>0</v>
      </c>
      <c r="BQ31" s="173">
        <v>0</v>
      </c>
      <c r="BR31" s="173">
        <v>0</v>
      </c>
      <c r="BS31" s="173">
        <v>0</v>
      </c>
      <c r="BT31" s="173">
        <v>0</v>
      </c>
      <c r="BU31" s="173">
        <v>0</v>
      </c>
      <c r="BV31" s="173">
        <v>0</v>
      </c>
      <c r="BW31" s="173">
        <v>0</v>
      </c>
      <c r="BX31" s="173" t="s">
        <v>258</v>
      </c>
    </row>
    <row r="32" ht="47.25">
      <c r="A32" s="36" t="s">
        <v>107</v>
      </c>
      <c r="B32" s="40" t="s">
        <v>108</v>
      </c>
      <c r="C32" s="9" t="s">
        <v>109</v>
      </c>
      <c r="D32" s="170">
        <v>1.794</v>
      </c>
      <c r="E32" s="171" t="s">
        <v>258</v>
      </c>
      <c r="F32" s="172">
        <v>0</v>
      </c>
      <c r="G32" s="172">
        <v>0</v>
      </c>
      <c r="H32" s="172">
        <v>0</v>
      </c>
      <c r="I32" s="172">
        <v>0</v>
      </c>
      <c r="J32" s="172">
        <v>0</v>
      </c>
      <c r="K32" s="172">
        <v>0</v>
      </c>
      <c r="L32" s="172">
        <v>0</v>
      </c>
      <c r="M32" s="173">
        <v>0</v>
      </c>
      <c r="N32" s="173">
        <v>0</v>
      </c>
      <c r="O32" s="173">
        <v>0</v>
      </c>
      <c r="P32" s="173">
        <v>0</v>
      </c>
      <c r="Q32" s="173">
        <v>0</v>
      </c>
      <c r="R32" s="173">
        <v>0</v>
      </c>
      <c r="S32" s="173">
        <v>0</v>
      </c>
      <c r="T32" s="173"/>
      <c r="U32" s="173"/>
      <c r="V32" s="173"/>
      <c r="W32" s="173"/>
      <c r="X32" s="173"/>
      <c r="Y32" s="173"/>
      <c r="Z32" s="173"/>
      <c r="AA32" s="173">
        <v>0</v>
      </c>
      <c r="AB32" s="173">
        <v>0</v>
      </c>
      <c r="AC32" s="173">
        <v>0</v>
      </c>
      <c r="AD32" s="173">
        <v>0</v>
      </c>
      <c r="AE32" s="173">
        <v>0</v>
      </c>
      <c r="AF32" s="173">
        <v>0</v>
      </c>
      <c r="AG32" s="173">
        <v>0</v>
      </c>
      <c r="AH32" s="173"/>
      <c r="AI32" s="173"/>
      <c r="AJ32" s="173"/>
      <c r="AK32" s="173"/>
      <c r="AL32" s="173"/>
      <c r="AM32" s="173"/>
      <c r="AN32" s="173"/>
      <c r="AO32" s="173">
        <v>0</v>
      </c>
      <c r="AP32" s="173">
        <v>0</v>
      </c>
      <c r="AQ32" s="173">
        <v>0</v>
      </c>
      <c r="AR32" s="173">
        <v>0</v>
      </c>
      <c r="AS32" s="172">
        <v>0</v>
      </c>
      <c r="AT32" s="173">
        <v>0</v>
      </c>
      <c r="AU32" s="173">
        <v>0</v>
      </c>
      <c r="AV32" s="173"/>
      <c r="AW32" s="173">
        <v>1.794</v>
      </c>
      <c r="AX32" s="173"/>
      <c r="AY32" s="173"/>
      <c r="AZ32" s="173">
        <v>1.2</v>
      </c>
      <c r="BA32" s="173"/>
      <c r="BB32" s="173"/>
      <c r="BC32" s="173">
        <v>0</v>
      </c>
      <c r="BD32" s="173">
        <v>0</v>
      </c>
      <c r="BE32" s="173">
        <v>0</v>
      </c>
      <c r="BF32" s="173">
        <v>0</v>
      </c>
      <c r="BG32" s="173">
        <v>0</v>
      </c>
      <c r="BH32" s="173">
        <v>0</v>
      </c>
      <c r="BI32" s="173">
        <v>0</v>
      </c>
      <c r="BJ32" s="174">
        <f t="shared" si="79"/>
        <v>0</v>
      </c>
      <c r="BK32" s="174">
        <f t="shared" si="79"/>
        <v>1.794</v>
      </c>
      <c r="BL32" s="174">
        <f t="shared" si="79"/>
        <v>0</v>
      </c>
      <c r="BM32" s="174">
        <f t="shared" si="79"/>
        <v>0</v>
      </c>
      <c r="BN32" s="174">
        <f t="shared" si="79"/>
        <v>1.2</v>
      </c>
      <c r="BO32" s="174">
        <f t="shared" si="79"/>
        <v>0</v>
      </c>
      <c r="BP32" s="174">
        <f t="shared" si="79"/>
        <v>0</v>
      </c>
      <c r="BQ32" s="173">
        <v>0</v>
      </c>
      <c r="BR32" s="173">
        <v>0</v>
      </c>
      <c r="BS32" s="173">
        <v>0</v>
      </c>
      <c r="BT32" s="173">
        <v>0</v>
      </c>
      <c r="BU32" s="173">
        <v>0</v>
      </c>
      <c r="BV32" s="173">
        <v>0</v>
      </c>
      <c r="BW32" s="173">
        <v>0</v>
      </c>
      <c r="BX32" s="173" t="s">
        <v>258</v>
      </c>
    </row>
    <row r="33" ht="47.25">
      <c r="A33" s="36" t="s">
        <v>110</v>
      </c>
      <c r="B33" s="40" t="s">
        <v>111</v>
      </c>
      <c r="C33" s="9" t="s">
        <v>112</v>
      </c>
      <c r="D33" s="170">
        <f t="shared" si="78"/>
        <v>12.811</v>
      </c>
      <c r="E33" s="171" t="s">
        <v>258</v>
      </c>
      <c r="F33" s="172">
        <v>0</v>
      </c>
      <c r="G33" s="172">
        <v>0</v>
      </c>
      <c r="H33" s="172">
        <v>0</v>
      </c>
      <c r="I33" s="172">
        <v>0</v>
      </c>
      <c r="J33" s="172">
        <v>0</v>
      </c>
      <c r="K33" s="172">
        <v>0</v>
      </c>
      <c r="L33" s="172">
        <v>0</v>
      </c>
      <c r="M33" s="173">
        <v>0</v>
      </c>
      <c r="N33" s="173">
        <v>0</v>
      </c>
      <c r="O33" s="173">
        <v>0</v>
      </c>
      <c r="P33" s="173">
        <v>0</v>
      </c>
      <c r="Q33" s="173">
        <v>0</v>
      </c>
      <c r="R33" s="173">
        <v>0</v>
      </c>
      <c r="S33" s="173">
        <v>0</v>
      </c>
      <c r="T33" s="173"/>
      <c r="U33" s="173"/>
      <c r="V33" s="173"/>
      <c r="W33" s="173"/>
      <c r="X33" s="173"/>
      <c r="Y33" s="173"/>
      <c r="Z33" s="173"/>
      <c r="AA33" s="173">
        <v>0</v>
      </c>
      <c r="AB33" s="173">
        <v>0</v>
      </c>
      <c r="AC33" s="173">
        <v>0</v>
      </c>
      <c r="AD33" s="173">
        <v>0</v>
      </c>
      <c r="AE33" s="173">
        <v>0</v>
      </c>
      <c r="AF33" s="173">
        <v>0</v>
      </c>
      <c r="AG33" s="173">
        <v>0</v>
      </c>
      <c r="AH33" s="173"/>
      <c r="AI33" s="173">
        <v>12.811</v>
      </c>
      <c r="AJ33" s="173"/>
      <c r="AK33" s="173"/>
      <c r="AL33" s="173">
        <v>6.7999999999999998</v>
      </c>
      <c r="AM33" s="173"/>
      <c r="AN33" s="173"/>
      <c r="AO33" s="173">
        <v>0</v>
      </c>
      <c r="AP33" s="173">
        <v>0</v>
      </c>
      <c r="AQ33" s="173">
        <v>0</v>
      </c>
      <c r="AR33" s="173">
        <v>0</v>
      </c>
      <c r="AS33" s="172">
        <v>0</v>
      </c>
      <c r="AT33" s="173">
        <v>0</v>
      </c>
      <c r="AU33" s="173">
        <v>0</v>
      </c>
      <c r="AV33" s="173"/>
      <c r="AW33" s="173"/>
      <c r="AX33" s="173"/>
      <c r="AY33" s="173"/>
      <c r="AZ33" s="173"/>
      <c r="BA33" s="173"/>
      <c r="BB33" s="173"/>
      <c r="BC33" s="173">
        <v>0</v>
      </c>
      <c r="BD33" s="173">
        <v>0</v>
      </c>
      <c r="BE33" s="173">
        <v>0</v>
      </c>
      <c r="BF33" s="173">
        <v>0</v>
      </c>
      <c r="BG33" s="173">
        <v>0</v>
      </c>
      <c r="BH33" s="173">
        <v>0</v>
      </c>
      <c r="BI33" s="173">
        <v>0</v>
      </c>
      <c r="BJ33" s="174">
        <f t="shared" si="79"/>
        <v>0</v>
      </c>
      <c r="BK33" s="174">
        <f t="shared" si="79"/>
        <v>12.811</v>
      </c>
      <c r="BL33" s="174">
        <f t="shared" si="79"/>
        <v>0</v>
      </c>
      <c r="BM33" s="174">
        <f t="shared" si="79"/>
        <v>0</v>
      </c>
      <c r="BN33" s="174">
        <f t="shared" si="79"/>
        <v>6.7999999999999998</v>
      </c>
      <c r="BO33" s="174">
        <f t="shared" si="79"/>
        <v>0</v>
      </c>
      <c r="BP33" s="174">
        <f t="shared" si="79"/>
        <v>0</v>
      </c>
      <c r="BQ33" s="173">
        <v>0</v>
      </c>
      <c r="BR33" s="173">
        <v>0</v>
      </c>
      <c r="BS33" s="173">
        <v>0</v>
      </c>
      <c r="BT33" s="173">
        <v>0</v>
      </c>
      <c r="BU33" s="173">
        <v>0</v>
      </c>
      <c r="BV33" s="173">
        <v>0</v>
      </c>
      <c r="BW33" s="173">
        <v>0</v>
      </c>
      <c r="BX33" s="173" t="s">
        <v>258</v>
      </c>
    </row>
    <row r="34" ht="47.25">
      <c r="A34" s="36" t="s">
        <v>113</v>
      </c>
      <c r="B34" s="41" t="s">
        <v>114</v>
      </c>
      <c r="C34" s="9" t="s">
        <v>115</v>
      </c>
      <c r="D34" s="170">
        <f t="shared" si="78"/>
        <v>1.403</v>
      </c>
      <c r="E34" s="171" t="s">
        <v>258</v>
      </c>
      <c r="F34" s="172">
        <v>0</v>
      </c>
      <c r="G34" s="172">
        <v>0</v>
      </c>
      <c r="H34" s="172">
        <v>0</v>
      </c>
      <c r="I34" s="172">
        <v>0</v>
      </c>
      <c r="J34" s="172">
        <v>0</v>
      </c>
      <c r="K34" s="172">
        <v>0</v>
      </c>
      <c r="L34" s="172">
        <v>0</v>
      </c>
      <c r="M34" s="173">
        <v>0</v>
      </c>
      <c r="N34" s="173">
        <v>0</v>
      </c>
      <c r="O34" s="173">
        <v>0</v>
      </c>
      <c r="P34" s="173">
        <v>0</v>
      </c>
      <c r="Q34" s="173">
        <v>0</v>
      </c>
      <c r="R34" s="173">
        <v>0</v>
      </c>
      <c r="S34" s="173">
        <v>0</v>
      </c>
      <c r="T34" s="173"/>
      <c r="U34" s="173"/>
      <c r="V34" s="173"/>
      <c r="W34" s="173"/>
      <c r="X34" s="173"/>
      <c r="Y34" s="173"/>
      <c r="Z34" s="173"/>
      <c r="AA34" s="173">
        <v>0</v>
      </c>
      <c r="AB34" s="173">
        <v>0</v>
      </c>
      <c r="AC34" s="173">
        <v>0</v>
      </c>
      <c r="AD34" s="173">
        <v>0</v>
      </c>
      <c r="AE34" s="173">
        <v>0</v>
      </c>
      <c r="AF34" s="173">
        <v>0</v>
      </c>
      <c r="AG34" s="173">
        <v>0</v>
      </c>
      <c r="AH34" s="173"/>
      <c r="AI34" s="173">
        <v>1.403</v>
      </c>
      <c r="AJ34" s="173"/>
      <c r="AK34" s="173"/>
      <c r="AL34" s="173">
        <v>0.40000000000000002</v>
      </c>
      <c r="AM34" s="173"/>
      <c r="AN34" s="173"/>
      <c r="AO34" s="173">
        <v>0</v>
      </c>
      <c r="AP34" s="173">
        <v>0</v>
      </c>
      <c r="AQ34" s="173">
        <v>0</v>
      </c>
      <c r="AR34" s="173">
        <v>0</v>
      </c>
      <c r="AS34" s="172">
        <v>0</v>
      </c>
      <c r="AT34" s="173">
        <v>0</v>
      </c>
      <c r="AU34" s="173">
        <v>0</v>
      </c>
      <c r="AV34" s="173"/>
      <c r="AW34" s="173"/>
      <c r="AX34" s="173"/>
      <c r="AY34" s="173"/>
      <c r="AZ34" s="173"/>
      <c r="BA34" s="173"/>
      <c r="BB34" s="173"/>
      <c r="BC34" s="173">
        <v>0</v>
      </c>
      <c r="BD34" s="173">
        <v>0</v>
      </c>
      <c r="BE34" s="173">
        <v>0</v>
      </c>
      <c r="BF34" s="173">
        <v>0</v>
      </c>
      <c r="BG34" s="173">
        <v>0</v>
      </c>
      <c r="BH34" s="173">
        <v>0</v>
      </c>
      <c r="BI34" s="173">
        <v>0</v>
      </c>
      <c r="BJ34" s="174">
        <f t="shared" si="79"/>
        <v>0</v>
      </c>
      <c r="BK34" s="174">
        <f t="shared" si="79"/>
        <v>1.403</v>
      </c>
      <c r="BL34" s="174">
        <f t="shared" si="79"/>
        <v>0</v>
      </c>
      <c r="BM34" s="174">
        <f t="shared" si="79"/>
        <v>0</v>
      </c>
      <c r="BN34" s="174">
        <f t="shared" si="79"/>
        <v>0.40000000000000002</v>
      </c>
      <c r="BO34" s="174">
        <f t="shared" si="79"/>
        <v>0</v>
      </c>
      <c r="BP34" s="174">
        <f t="shared" si="79"/>
        <v>0</v>
      </c>
      <c r="BQ34" s="173">
        <v>0</v>
      </c>
      <c r="BR34" s="173">
        <v>0</v>
      </c>
      <c r="BS34" s="173">
        <v>0</v>
      </c>
      <c r="BT34" s="173">
        <v>0</v>
      </c>
      <c r="BU34" s="173">
        <v>0</v>
      </c>
      <c r="BV34" s="173">
        <v>0</v>
      </c>
      <c r="BW34" s="173">
        <v>0</v>
      </c>
      <c r="BX34" s="173" t="s">
        <v>258</v>
      </c>
    </row>
    <row r="35" ht="47.25">
      <c r="A35" s="33" t="s">
        <v>116</v>
      </c>
      <c r="B35" s="34" t="s">
        <v>117</v>
      </c>
      <c r="C35" s="42"/>
      <c r="D35" s="175">
        <f t="shared" ref="D35:D38" si="80">D36</f>
        <v>15.1124139</v>
      </c>
      <c r="E35" s="168" t="s">
        <v>258</v>
      </c>
      <c r="F35" s="168" t="s">
        <v>258</v>
      </c>
      <c r="G35" s="168">
        <f t="shared" ref="G35:BR36" si="81">G36</f>
        <v>7.2211079199999997</v>
      </c>
      <c r="H35" s="168">
        <f t="shared" si="81"/>
        <v>0</v>
      </c>
      <c r="I35" s="168">
        <f t="shared" si="81"/>
        <v>0</v>
      </c>
      <c r="J35" s="168">
        <f t="shared" si="81"/>
        <v>0</v>
      </c>
      <c r="K35" s="168">
        <f t="shared" si="81"/>
        <v>0</v>
      </c>
      <c r="L35" s="168">
        <f t="shared" si="81"/>
        <v>0</v>
      </c>
      <c r="M35" s="168">
        <f t="shared" si="81"/>
        <v>0</v>
      </c>
      <c r="N35" s="168">
        <f t="shared" si="81"/>
        <v>0</v>
      </c>
      <c r="O35" s="168">
        <f t="shared" si="81"/>
        <v>0</v>
      </c>
      <c r="P35" s="168">
        <f t="shared" si="81"/>
        <v>0</v>
      </c>
      <c r="Q35" s="168">
        <f t="shared" si="81"/>
        <v>0</v>
      </c>
      <c r="R35" s="168">
        <f t="shared" si="81"/>
        <v>0</v>
      </c>
      <c r="S35" s="168">
        <f t="shared" si="81"/>
        <v>0</v>
      </c>
      <c r="T35" s="168">
        <f t="shared" si="81"/>
        <v>0</v>
      </c>
      <c r="U35" s="168">
        <f t="shared" si="81"/>
        <v>7.8913059800000003</v>
      </c>
      <c r="V35" s="168">
        <f t="shared" si="81"/>
        <v>0</v>
      </c>
      <c r="W35" s="168">
        <f t="shared" si="81"/>
        <v>0</v>
      </c>
      <c r="X35" s="168">
        <f t="shared" si="81"/>
        <v>0</v>
      </c>
      <c r="Y35" s="168">
        <f t="shared" si="81"/>
        <v>0</v>
      </c>
      <c r="Z35" s="168">
        <f t="shared" si="81"/>
        <v>0</v>
      </c>
      <c r="AA35" s="168">
        <f t="shared" si="81"/>
        <v>0</v>
      </c>
      <c r="AB35" s="168">
        <f t="shared" si="81"/>
        <v>0</v>
      </c>
      <c r="AC35" s="168">
        <f t="shared" si="81"/>
        <v>0</v>
      </c>
      <c r="AD35" s="168">
        <f t="shared" si="81"/>
        <v>0</v>
      </c>
      <c r="AE35" s="168">
        <f t="shared" si="81"/>
        <v>0</v>
      </c>
      <c r="AF35" s="168">
        <f t="shared" si="81"/>
        <v>0</v>
      </c>
      <c r="AG35" s="168">
        <f t="shared" si="81"/>
        <v>0</v>
      </c>
      <c r="AH35" s="168">
        <f t="shared" si="81"/>
        <v>0</v>
      </c>
      <c r="AI35" s="168">
        <f t="shared" si="81"/>
        <v>0</v>
      </c>
      <c r="AJ35" s="168">
        <f t="shared" si="81"/>
        <v>0</v>
      </c>
      <c r="AK35" s="168">
        <f t="shared" si="81"/>
        <v>0</v>
      </c>
      <c r="AL35" s="168">
        <f t="shared" si="81"/>
        <v>0</v>
      </c>
      <c r="AM35" s="168">
        <f t="shared" si="81"/>
        <v>0</v>
      </c>
      <c r="AN35" s="168">
        <f t="shared" si="81"/>
        <v>0</v>
      </c>
      <c r="AO35" s="168">
        <f t="shared" si="81"/>
        <v>0</v>
      </c>
      <c r="AP35" s="168">
        <f t="shared" si="81"/>
        <v>0</v>
      </c>
      <c r="AQ35" s="168">
        <f t="shared" si="81"/>
        <v>0</v>
      </c>
      <c r="AR35" s="168">
        <f t="shared" si="81"/>
        <v>0</v>
      </c>
      <c r="AS35" s="168">
        <f t="shared" si="81"/>
        <v>0</v>
      </c>
      <c r="AT35" s="168">
        <f t="shared" si="81"/>
        <v>0</v>
      </c>
      <c r="AU35" s="168">
        <f t="shared" si="81"/>
        <v>0</v>
      </c>
      <c r="AV35" s="168">
        <f t="shared" si="81"/>
        <v>0</v>
      </c>
      <c r="AW35" s="168">
        <f t="shared" si="81"/>
        <v>0</v>
      </c>
      <c r="AX35" s="168">
        <f t="shared" si="81"/>
        <v>0</v>
      </c>
      <c r="AY35" s="168">
        <f t="shared" si="81"/>
        <v>0</v>
      </c>
      <c r="AZ35" s="168">
        <f t="shared" si="81"/>
        <v>0</v>
      </c>
      <c r="BA35" s="168">
        <f t="shared" si="81"/>
        <v>0</v>
      </c>
      <c r="BB35" s="168">
        <f t="shared" si="81"/>
        <v>0</v>
      </c>
      <c r="BC35" s="168">
        <f t="shared" si="81"/>
        <v>0</v>
      </c>
      <c r="BD35" s="168">
        <f t="shared" si="81"/>
        <v>0</v>
      </c>
      <c r="BE35" s="168">
        <f t="shared" si="81"/>
        <v>0</v>
      </c>
      <c r="BF35" s="168">
        <f t="shared" si="81"/>
        <v>0</v>
      </c>
      <c r="BG35" s="168">
        <f t="shared" si="81"/>
        <v>0</v>
      </c>
      <c r="BH35" s="168">
        <f t="shared" si="81"/>
        <v>0</v>
      </c>
      <c r="BI35" s="168">
        <f t="shared" si="81"/>
        <v>0</v>
      </c>
      <c r="BJ35" s="168">
        <f t="shared" si="81"/>
        <v>0</v>
      </c>
      <c r="BK35" s="168">
        <f t="shared" si="81"/>
        <v>15.1124139</v>
      </c>
      <c r="BL35" s="168">
        <f t="shared" si="81"/>
        <v>0</v>
      </c>
      <c r="BM35" s="168">
        <f t="shared" si="81"/>
        <v>0</v>
      </c>
      <c r="BN35" s="168">
        <f t="shared" si="81"/>
        <v>0</v>
      </c>
      <c r="BO35" s="168">
        <f t="shared" si="81"/>
        <v>0</v>
      </c>
      <c r="BP35" s="168">
        <f t="shared" si="81"/>
        <v>0</v>
      </c>
      <c r="BQ35" s="168">
        <f t="shared" si="81"/>
        <v>0</v>
      </c>
      <c r="BR35" s="168">
        <f t="shared" si="81"/>
        <v>0</v>
      </c>
      <c r="BS35" s="168">
        <f t="shared" ref="BS35:BW36" si="82">BS36</f>
        <v>0</v>
      </c>
      <c r="BT35" s="168">
        <f t="shared" si="82"/>
        <v>0</v>
      </c>
      <c r="BU35" s="168">
        <f t="shared" si="82"/>
        <v>0</v>
      </c>
      <c r="BV35" s="168">
        <f t="shared" si="82"/>
        <v>0</v>
      </c>
      <c r="BW35" s="168">
        <f t="shared" si="82"/>
        <v>0</v>
      </c>
      <c r="BX35" s="169" t="s">
        <v>258</v>
      </c>
    </row>
    <row r="36" s="176" customFormat="1" ht="47.25">
      <c r="A36" s="33" t="s">
        <v>118</v>
      </c>
      <c r="B36" s="34" t="s">
        <v>119</v>
      </c>
      <c r="C36" s="42"/>
      <c r="D36" s="175">
        <f t="shared" si="80"/>
        <v>15.1124139</v>
      </c>
      <c r="E36" s="168" t="s">
        <v>258</v>
      </c>
      <c r="F36" s="175">
        <f>F37</f>
        <v>0</v>
      </c>
      <c r="G36" s="175">
        <f t="shared" si="81"/>
        <v>7.2211079199999997</v>
      </c>
      <c r="H36" s="175">
        <f t="shared" si="81"/>
        <v>0</v>
      </c>
      <c r="I36" s="175">
        <f t="shared" si="81"/>
        <v>0</v>
      </c>
      <c r="J36" s="175">
        <f t="shared" si="81"/>
        <v>0</v>
      </c>
      <c r="K36" s="175">
        <f t="shared" si="81"/>
        <v>0</v>
      </c>
      <c r="L36" s="175">
        <f t="shared" si="81"/>
        <v>0</v>
      </c>
      <c r="M36" s="175">
        <f t="shared" si="81"/>
        <v>0</v>
      </c>
      <c r="N36" s="175">
        <f t="shared" si="81"/>
        <v>0</v>
      </c>
      <c r="O36" s="175">
        <f t="shared" si="81"/>
        <v>0</v>
      </c>
      <c r="P36" s="175">
        <f t="shared" si="81"/>
        <v>0</v>
      </c>
      <c r="Q36" s="175">
        <f t="shared" si="81"/>
        <v>0</v>
      </c>
      <c r="R36" s="175">
        <f t="shared" si="81"/>
        <v>0</v>
      </c>
      <c r="S36" s="175">
        <f t="shared" si="81"/>
        <v>0</v>
      </c>
      <c r="T36" s="175">
        <f t="shared" si="81"/>
        <v>0</v>
      </c>
      <c r="U36" s="175">
        <f t="shared" si="81"/>
        <v>7.8913059800000003</v>
      </c>
      <c r="V36" s="175">
        <f t="shared" si="81"/>
        <v>0</v>
      </c>
      <c r="W36" s="175">
        <f t="shared" si="81"/>
        <v>0</v>
      </c>
      <c r="X36" s="175">
        <f t="shared" si="81"/>
        <v>0</v>
      </c>
      <c r="Y36" s="175">
        <f t="shared" si="81"/>
        <v>0</v>
      </c>
      <c r="Z36" s="175">
        <f t="shared" si="81"/>
        <v>0</v>
      </c>
      <c r="AA36" s="175">
        <f t="shared" si="81"/>
        <v>0</v>
      </c>
      <c r="AB36" s="175">
        <f t="shared" si="81"/>
        <v>0</v>
      </c>
      <c r="AC36" s="175">
        <f t="shared" si="81"/>
        <v>0</v>
      </c>
      <c r="AD36" s="175">
        <f t="shared" si="81"/>
        <v>0</v>
      </c>
      <c r="AE36" s="175">
        <f t="shared" si="81"/>
        <v>0</v>
      </c>
      <c r="AF36" s="175">
        <f t="shared" si="81"/>
        <v>0</v>
      </c>
      <c r="AG36" s="175">
        <f t="shared" si="81"/>
        <v>0</v>
      </c>
      <c r="AH36" s="175">
        <f t="shared" si="81"/>
        <v>0</v>
      </c>
      <c r="AI36" s="175">
        <f t="shared" si="81"/>
        <v>0</v>
      </c>
      <c r="AJ36" s="175">
        <f t="shared" si="81"/>
        <v>0</v>
      </c>
      <c r="AK36" s="175">
        <f t="shared" si="81"/>
        <v>0</v>
      </c>
      <c r="AL36" s="175">
        <f t="shared" si="81"/>
        <v>0</v>
      </c>
      <c r="AM36" s="175">
        <f t="shared" si="81"/>
        <v>0</v>
      </c>
      <c r="AN36" s="175">
        <f t="shared" si="81"/>
        <v>0</v>
      </c>
      <c r="AO36" s="175">
        <f t="shared" si="81"/>
        <v>0</v>
      </c>
      <c r="AP36" s="175">
        <f t="shared" si="81"/>
        <v>0</v>
      </c>
      <c r="AQ36" s="175">
        <f t="shared" si="81"/>
        <v>0</v>
      </c>
      <c r="AR36" s="175">
        <f t="shared" si="81"/>
        <v>0</v>
      </c>
      <c r="AS36" s="175">
        <f t="shared" si="81"/>
        <v>0</v>
      </c>
      <c r="AT36" s="175">
        <f t="shared" si="81"/>
        <v>0</v>
      </c>
      <c r="AU36" s="175">
        <f t="shared" si="81"/>
        <v>0</v>
      </c>
      <c r="AV36" s="175">
        <f t="shared" si="81"/>
        <v>0</v>
      </c>
      <c r="AW36" s="175">
        <f t="shared" si="81"/>
        <v>0</v>
      </c>
      <c r="AX36" s="175">
        <f t="shared" si="81"/>
        <v>0</v>
      </c>
      <c r="AY36" s="175">
        <f t="shared" si="81"/>
        <v>0</v>
      </c>
      <c r="AZ36" s="175">
        <f t="shared" si="81"/>
        <v>0</v>
      </c>
      <c r="BA36" s="175">
        <f t="shared" si="81"/>
        <v>0</v>
      </c>
      <c r="BB36" s="175">
        <f t="shared" si="81"/>
        <v>0</v>
      </c>
      <c r="BC36" s="175">
        <f t="shared" si="81"/>
        <v>0</v>
      </c>
      <c r="BD36" s="175">
        <f t="shared" si="81"/>
        <v>0</v>
      </c>
      <c r="BE36" s="175">
        <f t="shared" si="81"/>
        <v>0</v>
      </c>
      <c r="BF36" s="175">
        <f t="shared" si="81"/>
        <v>0</v>
      </c>
      <c r="BG36" s="175">
        <f t="shared" si="81"/>
        <v>0</v>
      </c>
      <c r="BH36" s="175">
        <f t="shared" si="81"/>
        <v>0</v>
      </c>
      <c r="BI36" s="175">
        <f t="shared" si="81"/>
        <v>0</v>
      </c>
      <c r="BJ36" s="175">
        <f t="shared" si="81"/>
        <v>0</v>
      </c>
      <c r="BK36" s="175">
        <f t="shared" si="81"/>
        <v>15.1124139</v>
      </c>
      <c r="BL36" s="175">
        <f t="shared" si="81"/>
        <v>0</v>
      </c>
      <c r="BM36" s="175">
        <f t="shared" si="81"/>
        <v>0</v>
      </c>
      <c r="BN36" s="175">
        <f t="shared" si="81"/>
        <v>0</v>
      </c>
      <c r="BO36" s="175">
        <f t="shared" si="81"/>
        <v>0</v>
      </c>
      <c r="BP36" s="175">
        <f t="shared" si="81"/>
        <v>0</v>
      </c>
      <c r="BQ36" s="175">
        <f t="shared" si="81"/>
        <v>0</v>
      </c>
      <c r="BR36" s="175">
        <f t="shared" si="81"/>
        <v>0</v>
      </c>
      <c r="BS36" s="175">
        <f t="shared" si="82"/>
        <v>0</v>
      </c>
      <c r="BT36" s="175">
        <f t="shared" si="82"/>
        <v>0</v>
      </c>
      <c r="BU36" s="175">
        <f t="shared" si="82"/>
        <v>0</v>
      </c>
      <c r="BV36" s="175">
        <f t="shared" si="82"/>
        <v>0</v>
      </c>
      <c r="BW36" s="175">
        <f t="shared" si="82"/>
        <v>0</v>
      </c>
      <c r="BX36" s="169" t="s">
        <v>258</v>
      </c>
    </row>
    <row r="37" s="131" customFormat="1" ht="78.75">
      <c r="A37" s="132" t="s">
        <v>120</v>
      </c>
      <c r="B37" s="133" t="s">
        <v>121</v>
      </c>
      <c r="C37" s="134" t="s">
        <v>122</v>
      </c>
      <c r="D37" s="177">
        <v>15.1124139</v>
      </c>
      <c r="E37" s="178" t="s">
        <v>258</v>
      </c>
      <c r="F37" s="179">
        <v>0</v>
      </c>
      <c r="G37" s="179">
        <v>7.2211079199999997</v>
      </c>
      <c r="H37" s="179">
        <v>0</v>
      </c>
      <c r="I37" s="179">
        <v>0</v>
      </c>
      <c r="J37" s="179">
        <v>0</v>
      </c>
      <c r="K37" s="179">
        <v>0</v>
      </c>
      <c r="L37" s="179">
        <v>0</v>
      </c>
      <c r="M37" s="180">
        <v>0</v>
      </c>
      <c r="N37" s="180">
        <v>0</v>
      </c>
      <c r="O37" s="180">
        <v>0</v>
      </c>
      <c r="P37" s="180">
        <v>0</v>
      </c>
      <c r="Q37" s="180">
        <v>0</v>
      </c>
      <c r="R37" s="180">
        <v>0</v>
      </c>
      <c r="S37" s="180">
        <v>0</v>
      </c>
      <c r="T37" s="180"/>
      <c r="U37" s="180">
        <v>7.8913059800000003</v>
      </c>
      <c r="V37" s="180"/>
      <c r="W37" s="180"/>
      <c r="X37" s="180"/>
      <c r="Y37" s="180"/>
      <c r="Z37" s="180"/>
      <c r="AA37" s="180">
        <v>0</v>
      </c>
      <c r="AB37" s="180">
        <v>0</v>
      </c>
      <c r="AC37" s="180">
        <v>0</v>
      </c>
      <c r="AD37" s="180">
        <v>0</v>
      </c>
      <c r="AE37" s="180">
        <v>0</v>
      </c>
      <c r="AF37" s="180">
        <v>0</v>
      </c>
      <c r="AG37" s="180">
        <v>0</v>
      </c>
      <c r="AH37" s="180"/>
      <c r="AI37" s="180"/>
      <c r="AJ37" s="180"/>
      <c r="AK37" s="180"/>
      <c r="AL37" s="180"/>
      <c r="AM37" s="180"/>
      <c r="AN37" s="180"/>
      <c r="AO37" s="180">
        <v>0</v>
      </c>
      <c r="AP37" s="180">
        <v>0</v>
      </c>
      <c r="AQ37" s="180">
        <v>0</v>
      </c>
      <c r="AR37" s="180">
        <v>0</v>
      </c>
      <c r="AS37" s="179">
        <v>0</v>
      </c>
      <c r="AT37" s="180">
        <v>0</v>
      </c>
      <c r="AU37" s="180">
        <v>0</v>
      </c>
      <c r="AV37" s="180"/>
      <c r="AW37" s="180"/>
      <c r="AX37" s="180"/>
      <c r="AY37" s="180"/>
      <c r="AZ37" s="180"/>
      <c r="BA37" s="180"/>
      <c r="BB37" s="180"/>
      <c r="BC37" s="180">
        <v>0</v>
      </c>
      <c r="BD37" s="180">
        <v>0</v>
      </c>
      <c r="BE37" s="180">
        <v>0</v>
      </c>
      <c r="BF37" s="180">
        <v>0</v>
      </c>
      <c r="BG37" s="180">
        <v>0</v>
      </c>
      <c r="BH37" s="180">
        <v>0</v>
      </c>
      <c r="BI37" s="180">
        <v>0</v>
      </c>
      <c r="BJ37" s="177">
        <f t="shared" ref="BJ37:BP37" si="83">T37+AH37+AV37</f>
        <v>0</v>
      </c>
      <c r="BK37" s="177">
        <f t="shared" si="83"/>
        <v>15.1124139</v>
      </c>
      <c r="BL37" s="177">
        <f t="shared" si="83"/>
        <v>0</v>
      </c>
      <c r="BM37" s="177">
        <f t="shared" si="83"/>
        <v>0</v>
      </c>
      <c r="BN37" s="177">
        <f t="shared" si="83"/>
        <v>0</v>
      </c>
      <c r="BO37" s="177">
        <f t="shared" si="83"/>
        <v>0</v>
      </c>
      <c r="BP37" s="177">
        <f t="shared" si="83"/>
        <v>0</v>
      </c>
      <c r="BQ37" s="180">
        <v>0</v>
      </c>
      <c r="BR37" s="180">
        <v>0</v>
      </c>
      <c r="BS37" s="180">
        <v>0</v>
      </c>
      <c r="BT37" s="180">
        <v>0</v>
      </c>
      <c r="BU37" s="180">
        <v>0</v>
      </c>
      <c r="BV37" s="180">
        <v>0</v>
      </c>
      <c r="BW37" s="180">
        <v>0</v>
      </c>
      <c r="BX37" s="180" t="s">
        <v>258</v>
      </c>
    </row>
    <row r="38" s="181" customFormat="1" ht="15.75">
      <c r="A38" s="28"/>
      <c r="B38" s="45" t="s">
        <v>123</v>
      </c>
      <c r="C38" s="182" t="s">
        <v>258</v>
      </c>
      <c r="D38" s="183">
        <f t="shared" si="80"/>
        <v>34.066775999999997</v>
      </c>
      <c r="E38" s="183" t="s">
        <v>258</v>
      </c>
      <c r="F38" s="183" t="s">
        <v>258</v>
      </c>
      <c r="G38" s="183" t="s">
        <v>258</v>
      </c>
      <c r="H38" s="183" t="s">
        <v>258</v>
      </c>
      <c r="I38" s="183" t="s">
        <v>258</v>
      </c>
      <c r="J38" s="183">
        <f t="shared" ref="J38:AO38" si="84">J39+J44</f>
        <v>0</v>
      </c>
      <c r="K38" s="183">
        <f t="shared" si="84"/>
        <v>0</v>
      </c>
      <c r="L38" s="183">
        <f t="shared" si="84"/>
        <v>0</v>
      </c>
      <c r="M38" s="183">
        <f t="shared" si="84"/>
        <v>0</v>
      </c>
      <c r="N38" s="183">
        <f t="shared" si="84"/>
        <v>0</v>
      </c>
      <c r="O38" s="183">
        <f t="shared" si="84"/>
        <v>0</v>
      </c>
      <c r="P38" s="183">
        <f t="shared" si="84"/>
        <v>0</v>
      </c>
      <c r="Q38" s="183">
        <f t="shared" si="84"/>
        <v>0</v>
      </c>
      <c r="R38" s="183">
        <f t="shared" si="84"/>
        <v>0</v>
      </c>
      <c r="S38" s="183">
        <f t="shared" si="84"/>
        <v>0</v>
      </c>
      <c r="T38" s="183">
        <f t="shared" si="84"/>
        <v>0</v>
      </c>
      <c r="U38" s="183">
        <f t="shared" si="84"/>
        <v>6</v>
      </c>
      <c r="V38" s="183">
        <f t="shared" si="84"/>
        <v>0</v>
      </c>
      <c r="W38" s="183">
        <f t="shared" si="84"/>
        <v>0</v>
      </c>
      <c r="X38" s="183">
        <f t="shared" si="84"/>
        <v>0</v>
      </c>
      <c r="Y38" s="183">
        <f t="shared" si="84"/>
        <v>0</v>
      </c>
      <c r="Z38" s="183">
        <f t="shared" si="84"/>
        <v>6</v>
      </c>
      <c r="AA38" s="183">
        <f t="shared" si="84"/>
        <v>0</v>
      </c>
      <c r="AB38" s="183">
        <f t="shared" si="84"/>
        <v>0</v>
      </c>
      <c r="AC38" s="183">
        <f t="shared" si="84"/>
        <v>0</v>
      </c>
      <c r="AD38" s="183">
        <f t="shared" si="84"/>
        <v>0</v>
      </c>
      <c r="AE38" s="183">
        <f t="shared" si="84"/>
        <v>0</v>
      </c>
      <c r="AF38" s="183">
        <f t="shared" si="84"/>
        <v>0</v>
      </c>
      <c r="AG38" s="183">
        <f t="shared" si="84"/>
        <v>0</v>
      </c>
      <c r="AH38" s="183">
        <f t="shared" si="84"/>
        <v>0</v>
      </c>
      <c r="AI38" s="183">
        <f t="shared" si="84"/>
        <v>28.066775999999997</v>
      </c>
      <c r="AJ38" s="183">
        <f t="shared" si="84"/>
        <v>0</v>
      </c>
      <c r="AK38" s="183">
        <f t="shared" si="84"/>
        <v>0</v>
      </c>
      <c r="AL38" s="183">
        <f t="shared" si="84"/>
        <v>16.259999999999998</v>
      </c>
      <c r="AM38" s="183">
        <f t="shared" si="84"/>
        <v>0</v>
      </c>
      <c r="AN38" s="183">
        <f t="shared" si="84"/>
        <v>0</v>
      </c>
      <c r="AO38" s="183">
        <f t="shared" si="84"/>
        <v>0</v>
      </c>
      <c r="AP38" s="183">
        <f t="shared" ref="AP38:BU38" si="85">AP39+AP44</f>
        <v>0</v>
      </c>
      <c r="AQ38" s="183">
        <f t="shared" si="85"/>
        <v>0</v>
      </c>
      <c r="AR38" s="183">
        <f t="shared" si="85"/>
        <v>0</v>
      </c>
      <c r="AS38" s="183">
        <f t="shared" si="85"/>
        <v>0</v>
      </c>
      <c r="AT38" s="183">
        <f t="shared" si="85"/>
        <v>0</v>
      </c>
      <c r="AU38" s="183">
        <f t="shared" si="85"/>
        <v>0</v>
      </c>
      <c r="AV38" s="183">
        <f t="shared" si="85"/>
        <v>0</v>
      </c>
      <c r="AW38" s="183">
        <f t="shared" si="85"/>
        <v>0</v>
      </c>
      <c r="AX38" s="183">
        <f t="shared" si="85"/>
        <v>0</v>
      </c>
      <c r="AY38" s="183">
        <f t="shared" si="85"/>
        <v>0</v>
      </c>
      <c r="AZ38" s="183">
        <f t="shared" si="85"/>
        <v>0</v>
      </c>
      <c r="BA38" s="183">
        <f t="shared" si="85"/>
        <v>0</v>
      </c>
      <c r="BB38" s="183">
        <f t="shared" si="85"/>
        <v>0</v>
      </c>
      <c r="BC38" s="183">
        <f t="shared" si="85"/>
        <v>0</v>
      </c>
      <c r="BD38" s="183">
        <f t="shared" si="85"/>
        <v>0</v>
      </c>
      <c r="BE38" s="183">
        <f t="shared" si="85"/>
        <v>0</v>
      </c>
      <c r="BF38" s="183">
        <f t="shared" si="85"/>
        <v>0</v>
      </c>
      <c r="BG38" s="183">
        <f t="shared" si="85"/>
        <v>0</v>
      </c>
      <c r="BH38" s="183">
        <f t="shared" si="85"/>
        <v>0</v>
      </c>
      <c r="BI38" s="183">
        <f t="shared" si="85"/>
        <v>0</v>
      </c>
      <c r="BJ38" s="183">
        <f t="shared" si="85"/>
        <v>0</v>
      </c>
      <c r="BK38" s="183">
        <f t="shared" si="85"/>
        <v>34.066775999999997</v>
      </c>
      <c r="BL38" s="183">
        <f t="shared" si="85"/>
        <v>0</v>
      </c>
      <c r="BM38" s="183">
        <f t="shared" si="85"/>
        <v>0</v>
      </c>
      <c r="BN38" s="183">
        <f t="shared" si="85"/>
        <v>16.259999999999998</v>
      </c>
      <c r="BO38" s="183">
        <f t="shared" si="85"/>
        <v>0</v>
      </c>
      <c r="BP38" s="183">
        <f t="shared" si="85"/>
        <v>6</v>
      </c>
      <c r="BQ38" s="183">
        <f t="shared" si="85"/>
        <v>0</v>
      </c>
      <c r="BR38" s="183">
        <f t="shared" si="85"/>
        <v>0</v>
      </c>
      <c r="BS38" s="183">
        <f t="shared" si="85"/>
        <v>0</v>
      </c>
      <c r="BT38" s="183">
        <f t="shared" si="85"/>
        <v>0</v>
      </c>
      <c r="BU38" s="183">
        <f t="shared" si="85"/>
        <v>0</v>
      </c>
      <c r="BV38" s="183">
        <f>BV39+BV44</f>
        <v>0</v>
      </c>
      <c r="BW38" s="183">
        <f>BW39+BW44</f>
        <v>0</v>
      </c>
      <c r="BX38" s="167" t="s">
        <v>258</v>
      </c>
    </row>
    <row r="39" s="176" customFormat="1" ht="47.25">
      <c r="A39" s="33" t="s">
        <v>77</v>
      </c>
      <c r="B39" s="34" t="s">
        <v>78</v>
      </c>
      <c r="C39" s="184" t="s">
        <v>258</v>
      </c>
      <c r="D39" s="168">
        <f>D40+D44</f>
        <v>34.066775999999997</v>
      </c>
      <c r="E39" s="185" t="s">
        <v>258</v>
      </c>
      <c r="F39" s="168">
        <f t="shared" ref="F39:BP40" si="86">F40</f>
        <v>0</v>
      </c>
      <c r="G39" s="168">
        <f t="shared" si="86"/>
        <v>0</v>
      </c>
      <c r="H39" s="168">
        <f t="shared" si="86"/>
        <v>0</v>
      </c>
      <c r="I39" s="168">
        <f t="shared" si="86"/>
        <v>0</v>
      </c>
      <c r="J39" s="168">
        <f t="shared" si="86"/>
        <v>0</v>
      </c>
      <c r="K39" s="168">
        <f t="shared" si="86"/>
        <v>0</v>
      </c>
      <c r="L39" s="168">
        <f t="shared" si="86"/>
        <v>0</v>
      </c>
      <c r="M39" s="168">
        <f t="shared" si="86"/>
        <v>0</v>
      </c>
      <c r="N39" s="168">
        <f t="shared" si="86"/>
        <v>0</v>
      </c>
      <c r="O39" s="168">
        <f t="shared" si="86"/>
        <v>0</v>
      </c>
      <c r="P39" s="168">
        <f t="shared" si="86"/>
        <v>0</v>
      </c>
      <c r="Q39" s="168">
        <f t="shared" si="86"/>
        <v>0</v>
      </c>
      <c r="R39" s="168">
        <f t="shared" si="86"/>
        <v>0</v>
      </c>
      <c r="S39" s="168">
        <f t="shared" si="86"/>
        <v>0</v>
      </c>
      <c r="T39" s="168">
        <f t="shared" si="86"/>
        <v>0</v>
      </c>
      <c r="U39" s="168">
        <f t="shared" si="86"/>
        <v>6</v>
      </c>
      <c r="V39" s="168">
        <f t="shared" si="86"/>
        <v>0</v>
      </c>
      <c r="W39" s="168">
        <f t="shared" si="86"/>
        <v>0</v>
      </c>
      <c r="X39" s="168">
        <f t="shared" si="86"/>
        <v>0</v>
      </c>
      <c r="Y39" s="168">
        <f t="shared" si="86"/>
        <v>0</v>
      </c>
      <c r="Z39" s="168">
        <f t="shared" si="86"/>
        <v>6</v>
      </c>
      <c r="AA39" s="168">
        <f t="shared" si="86"/>
        <v>0</v>
      </c>
      <c r="AB39" s="168">
        <f t="shared" si="86"/>
        <v>0</v>
      </c>
      <c r="AC39" s="168">
        <f t="shared" si="86"/>
        <v>0</v>
      </c>
      <c r="AD39" s="168">
        <f t="shared" si="86"/>
        <v>0</v>
      </c>
      <c r="AE39" s="168">
        <f t="shared" si="86"/>
        <v>0</v>
      </c>
      <c r="AF39" s="168">
        <f t="shared" si="86"/>
        <v>0</v>
      </c>
      <c r="AG39" s="168">
        <f t="shared" si="86"/>
        <v>0</v>
      </c>
      <c r="AH39" s="168">
        <f t="shared" si="86"/>
        <v>0</v>
      </c>
      <c r="AI39" s="168">
        <f t="shared" si="86"/>
        <v>0</v>
      </c>
      <c r="AJ39" s="168">
        <f t="shared" si="86"/>
        <v>0</v>
      </c>
      <c r="AK39" s="168">
        <f t="shared" si="86"/>
        <v>0</v>
      </c>
      <c r="AL39" s="168">
        <f t="shared" si="86"/>
        <v>0</v>
      </c>
      <c r="AM39" s="168">
        <f t="shared" si="86"/>
        <v>0</v>
      </c>
      <c r="AN39" s="168">
        <f t="shared" si="86"/>
        <v>0</v>
      </c>
      <c r="AO39" s="168">
        <f t="shared" si="86"/>
        <v>0</v>
      </c>
      <c r="AP39" s="168">
        <f t="shared" si="86"/>
        <v>0</v>
      </c>
      <c r="AQ39" s="168">
        <f t="shared" si="86"/>
        <v>0</v>
      </c>
      <c r="AR39" s="168">
        <f t="shared" si="86"/>
        <v>0</v>
      </c>
      <c r="AS39" s="168">
        <f t="shared" si="86"/>
        <v>0</v>
      </c>
      <c r="AT39" s="168">
        <f t="shared" si="86"/>
        <v>0</v>
      </c>
      <c r="AU39" s="168">
        <f t="shared" si="86"/>
        <v>0</v>
      </c>
      <c r="AV39" s="168">
        <f t="shared" si="86"/>
        <v>0</v>
      </c>
      <c r="AW39" s="168">
        <f t="shared" si="86"/>
        <v>0</v>
      </c>
      <c r="AX39" s="168">
        <f t="shared" si="86"/>
        <v>0</v>
      </c>
      <c r="AY39" s="168">
        <f t="shared" si="86"/>
        <v>0</v>
      </c>
      <c r="AZ39" s="168">
        <f t="shared" si="86"/>
        <v>0</v>
      </c>
      <c r="BA39" s="168">
        <f t="shared" si="86"/>
        <v>0</v>
      </c>
      <c r="BB39" s="168">
        <f t="shared" si="86"/>
        <v>0</v>
      </c>
      <c r="BC39" s="168">
        <f t="shared" si="86"/>
        <v>0</v>
      </c>
      <c r="BD39" s="168">
        <f t="shared" si="86"/>
        <v>0</v>
      </c>
      <c r="BE39" s="168">
        <f t="shared" si="86"/>
        <v>0</v>
      </c>
      <c r="BF39" s="168">
        <f t="shared" si="86"/>
        <v>0</v>
      </c>
      <c r="BG39" s="168">
        <f t="shared" si="86"/>
        <v>0</v>
      </c>
      <c r="BH39" s="168">
        <f t="shared" si="86"/>
        <v>0</v>
      </c>
      <c r="BI39" s="168">
        <f t="shared" si="86"/>
        <v>0</v>
      </c>
      <c r="BJ39" s="168">
        <f t="shared" si="86"/>
        <v>0</v>
      </c>
      <c r="BK39" s="168">
        <f t="shared" si="86"/>
        <v>6</v>
      </c>
      <c r="BL39" s="168">
        <f t="shared" si="86"/>
        <v>0</v>
      </c>
      <c r="BM39" s="168">
        <f t="shared" si="86"/>
        <v>0</v>
      </c>
      <c r="BN39" s="168">
        <f t="shared" si="86"/>
        <v>0</v>
      </c>
      <c r="BO39" s="168">
        <f t="shared" si="86"/>
        <v>0</v>
      </c>
      <c r="BP39" s="168">
        <f t="shared" si="86"/>
        <v>6</v>
      </c>
      <c r="BQ39" s="168">
        <f t="shared" ref="BQ39:BW40" si="87">BQ40</f>
        <v>0</v>
      </c>
      <c r="BR39" s="168">
        <f t="shared" si="87"/>
        <v>0</v>
      </c>
      <c r="BS39" s="168">
        <f t="shared" si="87"/>
        <v>0</v>
      </c>
      <c r="BT39" s="168">
        <f t="shared" si="87"/>
        <v>0</v>
      </c>
      <c r="BU39" s="168">
        <f t="shared" si="87"/>
        <v>0</v>
      </c>
      <c r="BV39" s="168">
        <f t="shared" si="87"/>
        <v>0</v>
      </c>
      <c r="BW39" s="168">
        <f t="shared" si="87"/>
        <v>0</v>
      </c>
      <c r="BX39" s="169" t="s">
        <v>258</v>
      </c>
    </row>
    <row r="40" s="176" customFormat="1" ht="78.75">
      <c r="A40" s="33" t="s">
        <v>124</v>
      </c>
      <c r="B40" s="34" t="s">
        <v>125</v>
      </c>
      <c r="C40" s="184" t="s">
        <v>258</v>
      </c>
      <c r="D40" s="168">
        <f>D41</f>
        <v>6</v>
      </c>
      <c r="E40" s="185" t="s">
        <v>258</v>
      </c>
      <c r="F40" s="168">
        <f t="shared" si="86"/>
        <v>0</v>
      </c>
      <c r="G40" s="168">
        <f t="shared" si="86"/>
        <v>0</v>
      </c>
      <c r="H40" s="168">
        <f t="shared" si="86"/>
        <v>0</v>
      </c>
      <c r="I40" s="168">
        <f t="shared" si="86"/>
        <v>0</v>
      </c>
      <c r="J40" s="168">
        <f t="shared" si="86"/>
        <v>0</v>
      </c>
      <c r="K40" s="168">
        <f t="shared" si="86"/>
        <v>0</v>
      </c>
      <c r="L40" s="168">
        <f t="shared" si="86"/>
        <v>0</v>
      </c>
      <c r="M40" s="168">
        <f t="shared" si="86"/>
        <v>0</v>
      </c>
      <c r="N40" s="168">
        <f t="shared" si="86"/>
        <v>0</v>
      </c>
      <c r="O40" s="168">
        <f t="shared" si="86"/>
        <v>0</v>
      </c>
      <c r="P40" s="168">
        <f t="shared" si="86"/>
        <v>0</v>
      </c>
      <c r="Q40" s="168">
        <f t="shared" si="86"/>
        <v>0</v>
      </c>
      <c r="R40" s="168">
        <f t="shared" si="86"/>
        <v>0</v>
      </c>
      <c r="S40" s="168">
        <f t="shared" si="86"/>
        <v>0</v>
      </c>
      <c r="T40" s="168">
        <f t="shared" si="86"/>
        <v>0</v>
      </c>
      <c r="U40" s="168">
        <f t="shared" si="86"/>
        <v>6</v>
      </c>
      <c r="V40" s="168">
        <f t="shared" si="86"/>
        <v>0</v>
      </c>
      <c r="W40" s="168">
        <f t="shared" si="86"/>
        <v>0</v>
      </c>
      <c r="X40" s="168">
        <f t="shared" si="86"/>
        <v>0</v>
      </c>
      <c r="Y40" s="168">
        <f t="shared" si="86"/>
        <v>0</v>
      </c>
      <c r="Z40" s="168">
        <f t="shared" si="86"/>
        <v>6</v>
      </c>
      <c r="AA40" s="168">
        <f t="shared" si="86"/>
        <v>0</v>
      </c>
      <c r="AB40" s="168">
        <f t="shared" si="86"/>
        <v>0</v>
      </c>
      <c r="AC40" s="168">
        <f t="shared" si="86"/>
        <v>0</v>
      </c>
      <c r="AD40" s="168">
        <f t="shared" si="86"/>
        <v>0</v>
      </c>
      <c r="AE40" s="168">
        <f t="shared" si="86"/>
        <v>0</v>
      </c>
      <c r="AF40" s="168">
        <f t="shared" si="86"/>
        <v>0</v>
      </c>
      <c r="AG40" s="168">
        <f t="shared" si="86"/>
        <v>0</v>
      </c>
      <c r="AH40" s="168">
        <f t="shared" si="86"/>
        <v>0</v>
      </c>
      <c r="AI40" s="168">
        <f t="shared" si="86"/>
        <v>0</v>
      </c>
      <c r="AJ40" s="168">
        <f t="shared" si="86"/>
        <v>0</v>
      </c>
      <c r="AK40" s="168">
        <f t="shared" si="86"/>
        <v>0</v>
      </c>
      <c r="AL40" s="168">
        <f t="shared" si="86"/>
        <v>0</v>
      </c>
      <c r="AM40" s="168">
        <f t="shared" si="86"/>
        <v>0</v>
      </c>
      <c r="AN40" s="168">
        <f t="shared" si="86"/>
        <v>0</v>
      </c>
      <c r="AO40" s="168">
        <f t="shared" si="86"/>
        <v>0</v>
      </c>
      <c r="AP40" s="168">
        <f t="shared" si="86"/>
        <v>0</v>
      </c>
      <c r="AQ40" s="168">
        <f t="shared" si="86"/>
        <v>0</v>
      </c>
      <c r="AR40" s="168">
        <f t="shared" si="86"/>
        <v>0</v>
      </c>
      <c r="AS40" s="168">
        <f t="shared" si="86"/>
        <v>0</v>
      </c>
      <c r="AT40" s="168">
        <f t="shared" si="86"/>
        <v>0</v>
      </c>
      <c r="AU40" s="168">
        <f t="shared" si="86"/>
        <v>0</v>
      </c>
      <c r="AV40" s="168">
        <f t="shared" si="86"/>
        <v>0</v>
      </c>
      <c r="AW40" s="168">
        <f t="shared" si="86"/>
        <v>0</v>
      </c>
      <c r="AX40" s="168">
        <f t="shared" si="86"/>
        <v>0</v>
      </c>
      <c r="AY40" s="168">
        <f t="shared" si="86"/>
        <v>0</v>
      </c>
      <c r="AZ40" s="168">
        <f t="shared" si="86"/>
        <v>0</v>
      </c>
      <c r="BA40" s="168">
        <f t="shared" si="86"/>
        <v>0</v>
      </c>
      <c r="BB40" s="168">
        <f t="shared" si="86"/>
        <v>0</v>
      </c>
      <c r="BC40" s="168">
        <f t="shared" si="86"/>
        <v>0</v>
      </c>
      <c r="BD40" s="168">
        <f t="shared" si="86"/>
        <v>0</v>
      </c>
      <c r="BE40" s="168">
        <f t="shared" si="86"/>
        <v>0</v>
      </c>
      <c r="BF40" s="168">
        <f t="shared" si="86"/>
        <v>0</v>
      </c>
      <c r="BG40" s="168">
        <f t="shared" si="86"/>
        <v>0</v>
      </c>
      <c r="BH40" s="168">
        <f t="shared" si="86"/>
        <v>0</v>
      </c>
      <c r="BI40" s="168">
        <f t="shared" si="86"/>
        <v>0</v>
      </c>
      <c r="BJ40" s="168">
        <f t="shared" si="86"/>
        <v>0</v>
      </c>
      <c r="BK40" s="168">
        <f t="shared" si="86"/>
        <v>6</v>
      </c>
      <c r="BL40" s="168">
        <f t="shared" si="86"/>
        <v>0</v>
      </c>
      <c r="BM40" s="168">
        <f t="shared" si="86"/>
        <v>0</v>
      </c>
      <c r="BN40" s="168">
        <f t="shared" si="86"/>
        <v>0</v>
      </c>
      <c r="BO40" s="168">
        <f t="shared" si="86"/>
        <v>0</v>
      </c>
      <c r="BP40" s="168">
        <f t="shared" si="86"/>
        <v>6</v>
      </c>
      <c r="BQ40" s="168">
        <f t="shared" si="87"/>
        <v>0</v>
      </c>
      <c r="BR40" s="168">
        <f t="shared" si="87"/>
        <v>0</v>
      </c>
      <c r="BS40" s="168">
        <f t="shared" si="87"/>
        <v>0</v>
      </c>
      <c r="BT40" s="168">
        <f t="shared" si="87"/>
        <v>0</v>
      </c>
      <c r="BU40" s="168">
        <f t="shared" si="87"/>
        <v>0</v>
      </c>
      <c r="BV40" s="168">
        <f t="shared" si="87"/>
        <v>0</v>
      </c>
      <c r="BW40" s="168">
        <f t="shared" si="87"/>
        <v>0</v>
      </c>
      <c r="BX40" s="169" t="s">
        <v>258</v>
      </c>
    </row>
    <row r="41" s="176" customFormat="1" ht="78.75">
      <c r="A41" s="33" t="s">
        <v>126</v>
      </c>
      <c r="B41" s="34" t="s">
        <v>127</v>
      </c>
      <c r="C41" s="184" t="s">
        <v>258</v>
      </c>
      <c r="D41" s="175">
        <f>D42+D43</f>
        <v>6</v>
      </c>
      <c r="E41" s="185" t="s">
        <v>258</v>
      </c>
      <c r="F41" s="175">
        <f t="shared" ref="F41:BP41" si="88">F42+F43</f>
        <v>0</v>
      </c>
      <c r="G41" s="175">
        <f t="shared" si="88"/>
        <v>0</v>
      </c>
      <c r="H41" s="175">
        <f t="shared" si="88"/>
        <v>0</v>
      </c>
      <c r="I41" s="175">
        <f t="shared" si="88"/>
        <v>0</v>
      </c>
      <c r="J41" s="175">
        <f t="shared" si="88"/>
        <v>0</v>
      </c>
      <c r="K41" s="175">
        <f t="shared" si="88"/>
        <v>0</v>
      </c>
      <c r="L41" s="175">
        <f t="shared" si="88"/>
        <v>0</v>
      </c>
      <c r="M41" s="175">
        <f t="shared" si="88"/>
        <v>0</v>
      </c>
      <c r="N41" s="175">
        <f t="shared" si="88"/>
        <v>0</v>
      </c>
      <c r="O41" s="175">
        <f t="shared" si="88"/>
        <v>0</v>
      </c>
      <c r="P41" s="175">
        <f t="shared" si="88"/>
        <v>0</v>
      </c>
      <c r="Q41" s="175">
        <f t="shared" si="88"/>
        <v>0</v>
      </c>
      <c r="R41" s="175">
        <f t="shared" si="88"/>
        <v>0</v>
      </c>
      <c r="S41" s="175">
        <f t="shared" si="88"/>
        <v>0</v>
      </c>
      <c r="T41" s="175">
        <f t="shared" si="88"/>
        <v>0</v>
      </c>
      <c r="U41" s="175">
        <f t="shared" si="88"/>
        <v>6</v>
      </c>
      <c r="V41" s="175">
        <f t="shared" si="88"/>
        <v>0</v>
      </c>
      <c r="W41" s="175">
        <f t="shared" si="88"/>
        <v>0</v>
      </c>
      <c r="X41" s="175">
        <f t="shared" si="88"/>
        <v>0</v>
      </c>
      <c r="Y41" s="175">
        <f t="shared" si="88"/>
        <v>0</v>
      </c>
      <c r="Z41" s="175">
        <f t="shared" si="88"/>
        <v>6</v>
      </c>
      <c r="AA41" s="175">
        <f t="shared" si="88"/>
        <v>0</v>
      </c>
      <c r="AB41" s="175">
        <f t="shared" si="88"/>
        <v>0</v>
      </c>
      <c r="AC41" s="175">
        <f t="shared" si="88"/>
        <v>0</v>
      </c>
      <c r="AD41" s="175">
        <f t="shared" si="88"/>
        <v>0</v>
      </c>
      <c r="AE41" s="175">
        <f t="shared" si="88"/>
        <v>0</v>
      </c>
      <c r="AF41" s="175">
        <f t="shared" si="88"/>
        <v>0</v>
      </c>
      <c r="AG41" s="175">
        <f t="shared" si="88"/>
        <v>0</v>
      </c>
      <c r="AH41" s="175">
        <f t="shared" si="88"/>
        <v>0</v>
      </c>
      <c r="AI41" s="175">
        <f t="shared" si="88"/>
        <v>0</v>
      </c>
      <c r="AJ41" s="175">
        <f t="shared" si="88"/>
        <v>0</v>
      </c>
      <c r="AK41" s="175">
        <f t="shared" si="88"/>
        <v>0</v>
      </c>
      <c r="AL41" s="175">
        <f t="shared" si="88"/>
        <v>0</v>
      </c>
      <c r="AM41" s="175">
        <f t="shared" si="88"/>
        <v>0</v>
      </c>
      <c r="AN41" s="175">
        <f t="shared" si="88"/>
        <v>0</v>
      </c>
      <c r="AO41" s="175">
        <f t="shared" si="88"/>
        <v>0</v>
      </c>
      <c r="AP41" s="175">
        <f t="shared" si="88"/>
        <v>0</v>
      </c>
      <c r="AQ41" s="175">
        <f t="shared" si="88"/>
        <v>0</v>
      </c>
      <c r="AR41" s="175">
        <f t="shared" si="88"/>
        <v>0</v>
      </c>
      <c r="AS41" s="175">
        <f t="shared" si="88"/>
        <v>0</v>
      </c>
      <c r="AT41" s="175">
        <f t="shared" si="88"/>
        <v>0</v>
      </c>
      <c r="AU41" s="175">
        <f t="shared" si="88"/>
        <v>0</v>
      </c>
      <c r="AV41" s="175">
        <f t="shared" si="88"/>
        <v>0</v>
      </c>
      <c r="AW41" s="175">
        <f t="shared" si="88"/>
        <v>0</v>
      </c>
      <c r="AX41" s="175">
        <f t="shared" si="88"/>
        <v>0</v>
      </c>
      <c r="AY41" s="175">
        <f t="shared" si="88"/>
        <v>0</v>
      </c>
      <c r="AZ41" s="175">
        <f t="shared" si="88"/>
        <v>0</v>
      </c>
      <c r="BA41" s="175">
        <f t="shared" si="88"/>
        <v>0</v>
      </c>
      <c r="BB41" s="175">
        <f t="shared" si="88"/>
        <v>0</v>
      </c>
      <c r="BC41" s="175">
        <f t="shared" si="88"/>
        <v>0</v>
      </c>
      <c r="BD41" s="175">
        <f t="shared" si="88"/>
        <v>0</v>
      </c>
      <c r="BE41" s="175">
        <f t="shared" si="88"/>
        <v>0</v>
      </c>
      <c r="BF41" s="175">
        <f t="shared" si="88"/>
        <v>0</v>
      </c>
      <c r="BG41" s="175">
        <f t="shared" si="88"/>
        <v>0</v>
      </c>
      <c r="BH41" s="175">
        <f t="shared" si="88"/>
        <v>0</v>
      </c>
      <c r="BI41" s="175">
        <f t="shared" si="88"/>
        <v>0</v>
      </c>
      <c r="BJ41" s="175">
        <f t="shared" si="88"/>
        <v>0</v>
      </c>
      <c r="BK41" s="175">
        <f t="shared" si="88"/>
        <v>6</v>
      </c>
      <c r="BL41" s="175">
        <f t="shared" si="88"/>
        <v>0</v>
      </c>
      <c r="BM41" s="175">
        <f t="shared" si="88"/>
        <v>0</v>
      </c>
      <c r="BN41" s="175">
        <f t="shared" si="88"/>
        <v>0</v>
      </c>
      <c r="BO41" s="175">
        <f t="shared" si="88"/>
        <v>0</v>
      </c>
      <c r="BP41" s="175">
        <f t="shared" si="88"/>
        <v>6</v>
      </c>
      <c r="BQ41" s="175">
        <f t="shared" ref="BQ41:BW41" si="89">BQ42+BQ43</f>
        <v>0</v>
      </c>
      <c r="BR41" s="175">
        <f t="shared" si="89"/>
        <v>0</v>
      </c>
      <c r="BS41" s="175">
        <f t="shared" si="89"/>
        <v>0</v>
      </c>
      <c r="BT41" s="175">
        <f t="shared" si="89"/>
        <v>0</v>
      </c>
      <c r="BU41" s="175">
        <f t="shared" si="89"/>
        <v>0</v>
      </c>
      <c r="BV41" s="175">
        <f t="shared" si="89"/>
        <v>0</v>
      </c>
      <c r="BW41" s="175">
        <f t="shared" si="89"/>
        <v>0</v>
      </c>
      <c r="BX41" s="169" t="s">
        <v>258</v>
      </c>
    </row>
    <row r="42" ht="94.5">
      <c r="A42" s="24" t="s">
        <v>128</v>
      </c>
      <c r="B42" s="46" t="s">
        <v>129</v>
      </c>
      <c r="C42" s="9" t="s">
        <v>130</v>
      </c>
      <c r="D42" s="170">
        <f t="shared" ref="D42:D43" si="90">BK42</f>
        <v>5</v>
      </c>
      <c r="E42" s="172" t="s">
        <v>258</v>
      </c>
      <c r="F42" s="172">
        <v>0</v>
      </c>
      <c r="G42" s="172">
        <v>0</v>
      </c>
      <c r="H42" s="172">
        <v>0</v>
      </c>
      <c r="I42" s="172">
        <v>0</v>
      </c>
      <c r="J42" s="172">
        <v>0</v>
      </c>
      <c r="K42" s="172">
        <v>0</v>
      </c>
      <c r="L42" s="172">
        <v>0</v>
      </c>
      <c r="M42" s="173">
        <v>0</v>
      </c>
      <c r="N42" s="173">
        <v>0</v>
      </c>
      <c r="O42" s="173">
        <v>0</v>
      </c>
      <c r="P42" s="173">
        <v>0</v>
      </c>
      <c r="Q42" s="173">
        <v>0</v>
      </c>
      <c r="R42" s="173">
        <v>0</v>
      </c>
      <c r="S42" s="173">
        <v>0</v>
      </c>
      <c r="T42" s="186"/>
      <c r="U42" s="186">
        <v>5</v>
      </c>
      <c r="V42" s="186"/>
      <c r="W42" s="186"/>
      <c r="X42" s="186"/>
      <c r="Y42" s="173"/>
      <c r="Z42" s="173">
        <v>4</v>
      </c>
      <c r="AA42" s="173">
        <v>0</v>
      </c>
      <c r="AB42" s="173">
        <v>0</v>
      </c>
      <c r="AC42" s="173">
        <v>0</v>
      </c>
      <c r="AD42" s="173">
        <v>0</v>
      </c>
      <c r="AE42" s="173">
        <v>0</v>
      </c>
      <c r="AF42" s="173">
        <v>0</v>
      </c>
      <c r="AG42" s="173">
        <v>0</v>
      </c>
      <c r="AH42" s="173"/>
      <c r="AI42" s="173"/>
      <c r="AJ42" s="173"/>
      <c r="AK42" s="173"/>
      <c r="AL42" s="173"/>
      <c r="AM42" s="173"/>
      <c r="AN42" s="173"/>
      <c r="AO42" s="173">
        <v>0</v>
      </c>
      <c r="AP42" s="173">
        <v>0</v>
      </c>
      <c r="AQ42" s="173">
        <v>0</v>
      </c>
      <c r="AR42" s="173">
        <v>0</v>
      </c>
      <c r="AS42" s="172">
        <v>0</v>
      </c>
      <c r="AT42" s="173">
        <v>0</v>
      </c>
      <c r="AU42" s="173">
        <v>0</v>
      </c>
      <c r="AV42" s="173"/>
      <c r="AW42" s="173"/>
      <c r="AX42" s="173"/>
      <c r="AY42" s="173"/>
      <c r="AZ42" s="173"/>
      <c r="BA42" s="173"/>
      <c r="BB42" s="173"/>
      <c r="BC42" s="173">
        <v>0</v>
      </c>
      <c r="BD42" s="173">
        <v>0</v>
      </c>
      <c r="BE42" s="173">
        <v>0</v>
      </c>
      <c r="BF42" s="173">
        <v>0</v>
      </c>
      <c r="BG42" s="173">
        <v>0</v>
      </c>
      <c r="BH42" s="173">
        <v>0</v>
      </c>
      <c r="BI42" s="173">
        <v>0</v>
      </c>
      <c r="BJ42" s="174">
        <f t="shared" si="79"/>
        <v>0</v>
      </c>
      <c r="BK42" s="174">
        <f t="shared" si="79"/>
        <v>5</v>
      </c>
      <c r="BL42" s="174">
        <f t="shared" si="79"/>
        <v>0</v>
      </c>
      <c r="BM42" s="174">
        <f t="shared" si="79"/>
        <v>0</v>
      </c>
      <c r="BN42" s="174">
        <f t="shared" si="79"/>
        <v>0</v>
      </c>
      <c r="BO42" s="174">
        <f t="shared" si="79"/>
        <v>0</v>
      </c>
      <c r="BP42" s="174">
        <f t="shared" si="79"/>
        <v>4</v>
      </c>
      <c r="BQ42" s="173">
        <v>0</v>
      </c>
      <c r="BR42" s="173">
        <v>0</v>
      </c>
      <c r="BS42" s="173">
        <v>0</v>
      </c>
      <c r="BT42" s="173">
        <v>0</v>
      </c>
      <c r="BU42" s="173">
        <v>0</v>
      </c>
      <c r="BV42" s="173">
        <v>0</v>
      </c>
      <c r="BW42" s="173">
        <v>0</v>
      </c>
      <c r="BX42" s="173" t="s">
        <v>258</v>
      </c>
    </row>
    <row r="43" ht="63">
      <c r="A43" s="24" t="s">
        <v>131</v>
      </c>
      <c r="B43" s="47" t="s">
        <v>132</v>
      </c>
      <c r="C43" s="9" t="s">
        <v>133</v>
      </c>
      <c r="D43" s="170">
        <f t="shared" si="90"/>
        <v>1</v>
      </c>
      <c r="E43" s="172" t="s">
        <v>258</v>
      </c>
      <c r="F43" s="172">
        <v>0</v>
      </c>
      <c r="G43" s="172">
        <v>0</v>
      </c>
      <c r="H43" s="172">
        <v>0</v>
      </c>
      <c r="I43" s="172">
        <v>0</v>
      </c>
      <c r="J43" s="172">
        <v>0</v>
      </c>
      <c r="K43" s="172">
        <v>0</v>
      </c>
      <c r="L43" s="172">
        <v>0</v>
      </c>
      <c r="M43" s="173">
        <v>0</v>
      </c>
      <c r="N43" s="173">
        <v>0</v>
      </c>
      <c r="O43" s="173">
        <v>0</v>
      </c>
      <c r="P43" s="173">
        <v>0</v>
      </c>
      <c r="Q43" s="173">
        <v>0</v>
      </c>
      <c r="R43" s="173">
        <v>0</v>
      </c>
      <c r="S43" s="173">
        <v>0</v>
      </c>
      <c r="T43" s="186"/>
      <c r="U43" s="186">
        <v>1</v>
      </c>
      <c r="V43" s="186"/>
      <c r="W43" s="186"/>
      <c r="X43" s="186"/>
      <c r="Y43" s="173"/>
      <c r="Z43" s="173">
        <v>2</v>
      </c>
      <c r="AA43" s="173">
        <v>0</v>
      </c>
      <c r="AB43" s="173">
        <v>0</v>
      </c>
      <c r="AC43" s="173">
        <v>0</v>
      </c>
      <c r="AD43" s="173">
        <v>0</v>
      </c>
      <c r="AE43" s="173">
        <v>0</v>
      </c>
      <c r="AF43" s="173">
        <v>0</v>
      </c>
      <c r="AG43" s="173">
        <v>0</v>
      </c>
      <c r="AH43" s="173"/>
      <c r="AI43" s="173"/>
      <c r="AJ43" s="173"/>
      <c r="AK43" s="173"/>
      <c r="AL43" s="173"/>
      <c r="AM43" s="173"/>
      <c r="AN43" s="173"/>
      <c r="AO43" s="173">
        <v>0</v>
      </c>
      <c r="AP43" s="173">
        <v>0</v>
      </c>
      <c r="AQ43" s="173">
        <v>0</v>
      </c>
      <c r="AR43" s="173">
        <v>0</v>
      </c>
      <c r="AS43" s="172">
        <v>0</v>
      </c>
      <c r="AT43" s="173">
        <v>0</v>
      </c>
      <c r="AU43" s="173">
        <v>0</v>
      </c>
      <c r="AV43" s="173"/>
      <c r="AW43" s="173"/>
      <c r="AX43" s="173"/>
      <c r="AY43" s="173"/>
      <c r="AZ43" s="173"/>
      <c r="BA43" s="173"/>
      <c r="BB43" s="173"/>
      <c r="BC43" s="173">
        <v>0</v>
      </c>
      <c r="BD43" s="173">
        <v>0</v>
      </c>
      <c r="BE43" s="173">
        <v>0</v>
      </c>
      <c r="BF43" s="173">
        <v>0</v>
      </c>
      <c r="BG43" s="173">
        <v>0</v>
      </c>
      <c r="BH43" s="173">
        <v>0</v>
      </c>
      <c r="BI43" s="173">
        <v>0</v>
      </c>
      <c r="BJ43" s="174">
        <f t="shared" si="79"/>
        <v>0</v>
      </c>
      <c r="BK43" s="174">
        <f t="shared" si="79"/>
        <v>1</v>
      </c>
      <c r="BL43" s="174">
        <f t="shared" si="79"/>
        <v>0</v>
      </c>
      <c r="BM43" s="174">
        <f t="shared" si="79"/>
        <v>0</v>
      </c>
      <c r="BN43" s="174">
        <f t="shared" si="79"/>
        <v>0</v>
      </c>
      <c r="BO43" s="174">
        <f t="shared" si="79"/>
        <v>0</v>
      </c>
      <c r="BP43" s="174">
        <f t="shared" si="79"/>
        <v>2</v>
      </c>
      <c r="BQ43" s="173">
        <v>0</v>
      </c>
      <c r="BR43" s="173">
        <v>0</v>
      </c>
      <c r="BS43" s="173">
        <v>0</v>
      </c>
      <c r="BT43" s="173">
        <v>0</v>
      </c>
      <c r="BU43" s="173">
        <v>0</v>
      </c>
      <c r="BV43" s="173">
        <v>0</v>
      </c>
      <c r="BW43" s="173">
        <v>0</v>
      </c>
      <c r="BX43" s="173" t="s">
        <v>258</v>
      </c>
    </row>
    <row r="44" s="176" customFormat="1" ht="63">
      <c r="A44" s="33" t="s">
        <v>79</v>
      </c>
      <c r="B44" s="34" t="s">
        <v>80</v>
      </c>
      <c r="C44" s="184" t="s">
        <v>258</v>
      </c>
      <c r="D44" s="168">
        <f>D45</f>
        <v>28.066775999999997</v>
      </c>
      <c r="E44" s="168" t="s">
        <v>258</v>
      </c>
      <c r="F44" s="168">
        <f t="shared" ref="F44:BQ62" si="91">F45</f>
        <v>0</v>
      </c>
      <c r="G44" s="168">
        <f t="shared" si="91"/>
        <v>0</v>
      </c>
      <c r="H44" s="168">
        <f t="shared" si="91"/>
        <v>0</v>
      </c>
      <c r="I44" s="168">
        <f t="shared" si="91"/>
        <v>0</v>
      </c>
      <c r="J44" s="168">
        <f t="shared" si="91"/>
        <v>0</v>
      </c>
      <c r="K44" s="168">
        <f t="shared" si="91"/>
        <v>0</v>
      </c>
      <c r="L44" s="168">
        <f t="shared" si="91"/>
        <v>0</v>
      </c>
      <c r="M44" s="168">
        <f t="shared" si="91"/>
        <v>0</v>
      </c>
      <c r="N44" s="168">
        <f t="shared" si="91"/>
        <v>0</v>
      </c>
      <c r="O44" s="168">
        <f t="shared" si="91"/>
        <v>0</v>
      </c>
      <c r="P44" s="168">
        <f t="shared" si="91"/>
        <v>0</v>
      </c>
      <c r="Q44" s="168">
        <f t="shared" si="91"/>
        <v>0</v>
      </c>
      <c r="R44" s="168">
        <f t="shared" si="91"/>
        <v>0</v>
      </c>
      <c r="S44" s="168">
        <f t="shared" si="91"/>
        <v>0</v>
      </c>
      <c r="T44" s="168">
        <f t="shared" si="91"/>
        <v>0</v>
      </c>
      <c r="U44" s="168">
        <f t="shared" si="91"/>
        <v>0</v>
      </c>
      <c r="V44" s="168">
        <f t="shared" si="91"/>
        <v>0</v>
      </c>
      <c r="W44" s="168">
        <f t="shared" si="91"/>
        <v>0</v>
      </c>
      <c r="X44" s="168">
        <f t="shared" si="91"/>
        <v>0</v>
      </c>
      <c r="Y44" s="168">
        <f t="shared" si="91"/>
        <v>0</v>
      </c>
      <c r="Z44" s="168">
        <f t="shared" si="91"/>
        <v>0</v>
      </c>
      <c r="AA44" s="168">
        <f t="shared" si="91"/>
        <v>0</v>
      </c>
      <c r="AB44" s="168">
        <f t="shared" si="91"/>
        <v>0</v>
      </c>
      <c r="AC44" s="168">
        <f t="shared" si="91"/>
        <v>0</v>
      </c>
      <c r="AD44" s="168">
        <f t="shared" si="91"/>
        <v>0</v>
      </c>
      <c r="AE44" s="168">
        <f t="shared" si="91"/>
        <v>0</v>
      </c>
      <c r="AF44" s="168">
        <f t="shared" si="91"/>
        <v>0</v>
      </c>
      <c r="AG44" s="168">
        <f t="shared" si="91"/>
        <v>0</v>
      </c>
      <c r="AH44" s="168">
        <f t="shared" si="91"/>
        <v>0</v>
      </c>
      <c r="AI44" s="168">
        <f t="shared" si="91"/>
        <v>28.066775999999997</v>
      </c>
      <c r="AJ44" s="168">
        <f t="shared" si="91"/>
        <v>0</v>
      </c>
      <c r="AK44" s="168">
        <f t="shared" si="91"/>
        <v>0</v>
      </c>
      <c r="AL44" s="168">
        <f t="shared" si="91"/>
        <v>16.259999999999998</v>
      </c>
      <c r="AM44" s="168">
        <f t="shared" si="91"/>
        <v>0</v>
      </c>
      <c r="AN44" s="168">
        <f t="shared" si="91"/>
        <v>0</v>
      </c>
      <c r="AO44" s="168">
        <f t="shared" si="91"/>
        <v>0</v>
      </c>
      <c r="AP44" s="168">
        <f t="shared" si="91"/>
        <v>0</v>
      </c>
      <c r="AQ44" s="168">
        <f t="shared" si="91"/>
        <v>0</v>
      </c>
      <c r="AR44" s="168">
        <f t="shared" si="91"/>
        <v>0</v>
      </c>
      <c r="AS44" s="168">
        <f t="shared" si="91"/>
        <v>0</v>
      </c>
      <c r="AT44" s="168">
        <f t="shared" si="91"/>
        <v>0</v>
      </c>
      <c r="AU44" s="168">
        <f t="shared" si="91"/>
        <v>0</v>
      </c>
      <c r="AV44" s="168">
        <f t="shared" si="91"/>
        <v>0</v>
      </c>
      <c r="AW44" s="168">
        <f t="shared" si="91"/>
        <v>0</v>
      </c>
      <c r="AX44" s="168">
        <f t="shared" si="91"/>
        <v>0</v>
      </c>
      <c r="AY44" s="168">
        <f t="shared" si="91"/>
        <v>0</v>
      </c>
      <c r="AZ44" s="168">
        <f t="shared" si="91"/>
        <v>0</v>
      </c>
      <c r="BA44" s="168">
        <f t="shared" si="91"/>
        <v>0</v>
      </c>
      <c r="BB44" s="168">
        <f t="shared" si="91"/>
        <v>0</v>
      </c>
      <c r="BC44" s="168">
        <f t="shared" si="91"/>
        <v>0</v>
      </c>
      <c r="BD44" s="168">
        <f t="shared" si="91"/>
        <v>0</v>
      </c>
      <c r="BE44" s="168">
        <f t="shared" si="91"/>
        <v>0</v>
      </c>
      <c r="BF44" s="168">
        <f t="shared" si="91"/>
        <v>0</v>
      </c>
      <c r="BG44" s="168">
        <f t="shared" si="91"/>
        <v>0</v>
      </c>
      <c r="BH44" s="168">
        <f t="shared" si="91"/>
        <v>0</v>
      </c>
      <c r="BI44" s="168">
        <f t="shared" si="91"/>
        <v>0</v>
      </c>
      <c r="BJ44" s="168">
        <f t="shared" si="91"/>
        <v>0</v>
      </c>
      <c r="BK44" s="168">
        <f t="shared" si="91"/>
        <v>28.066775999999997</v>
      </c>
      <c r="BL44" s="168">
        <f t="shared" si="91"/>
        <v>0</v>
      </c>
      <c r="BM44" s="168">
        <f t="shared" si="91"/>
        <v>0</v>
      </c>
      <c r="BN44" s="168">
        <f t="shared" si="91"/>
        <v>16.259999999999998</v>
      </c>
      <c r="BO44" s="168">
        <f t="shared" si="91"/>
        <v>0</v>
      </c>
      <c r="BP44" s="168">
        <f t="shared" si="91"/>
        <v>0</v>
      </c>
      <c r="BQ44" s="168">
        <f t="shared" si="91"/>
        <v>0</v>
      </c>
      <c r="BR44" s="168">
        <f t="shared" ref="BR44:BW44" si="92">BR45</f>
        <v>0</v>
      </c>
      <c r="BS44" s="168">
        <f t="shared" si="92"/>
        <v>0</v>
      </c>
      <c r="BT44" s="168">
        <f t="shared" si="92"/>
        <v>0</v>
      </c>
      <c r="BU44" s="168">
        <f t="shared" si="92"/>
        <v>0</v>
      </c>
      <c r="BV44" s="168">
        <f t="shared" si="92"/>
        <v>0</v>
      </c>
      <c r="BW44" s="168">
        <f t="shared" si="92"/>
        <v>0</v>
      </c>
      <c r="BX44" s="169" t="s">
        <v>258</v>
      </c>
    </row>
    <row r="45" s="176" customFormat="1" ht="47.25">
      <c r="A45" s="33" t="s">
        <v>81</v>
      </c>
      <c r="B45" s="34" t="s">
        <v>82</v>
      </c>
      <c r="C45" s="184" t="s">
        <v>258</v>
      </c>
      <c r="D45" s="168">
        <f>SUM(D46:D48)</f>
        <v>28.066775999999997</v>
      </c>
      <c r="E45" s="168" t="s">
        <v>258</v>
      </c>
      <c r="F45" s="168" t="s">
        <v>258</v>
      </c>
      <c r="G45" s="168">
        <f t="shared" ref="G45:BR45" si="93">SUM(G46:G48)</f>
        <v>0</v>
      </c>
      <c r="H45" s="168">
        <f t="shared" si="93"/>
        <v>0</v>
      </c>
      <c r="I45" s="168">
        <f t="shared" si="93"/>
        <v>0</v>
      </c>
      <c r="J45" s="168">
        <f t="shared" si="93"/>
        <v>0</v>
      </c>
      <c r="K45" s="168">
        <f t="shared" si="93"/>
        <v>0</v>
      </c>
      <c r="L45" s="168">
        <f t="shared" si="93"/>
        <v>0</v>
      </c>
      <c r="M45" s="168">
        <f t="shared" si="93"/>
        <v>0</v>
      </c>
      <c r="N45" s="168">
        <f t="shared" si="93"/>
        <v>0</v>
      </c>
      <c r="O45" s="168">
        <f t="shared" si="93"/>
        <v>0</v>
      </c>
      <c r="P45" s="168">
        <f t="shared" si="93"/>
        <v>0</v>
      </c>
      <c r="Q45" s="168">
        <f t="shared" si="93"/>
        <v>0</v>
      </c>
      <c r="R45" s="168">
        <f t="shared" si="93"/>
        <v>0</v>
      </c>
      <c r="S45" s="168">
        <f t="shared" si="93"/>
        <v>0</v>
      </c>
      <c r="T45" s="168">
        <f t="shared" si="93"/>
        <v>0</v>
      </c>
      <c r="U45" s="168">
        <f t="shared" si="93"/>
        <v>0</v>
      </c>
      <c r="V45" s="168">
        <f t="shared" si="93"/>
        <v>0</v>
      </c>
      <c r="W45" s="168">
        <f t="shared" si="93"/>
        <v>0</v>
      </c>
      <c r="X45" s="168">
        <f t="shared" si="93"/>
        <v>0</v>
      </c>
      <c r="Y45" s="168">
        <f t="shared" si="93"/>
        <v>0</v>
      </c>
      <c r="Z45" s="168">
        <f t="shared" si="93"/>
        <v>0</v>
      </c>
      <c r="AA45" s="168">
        <f t="shared" si="93"/>
        <v>0</v>
      </c>
      <c r="AB45" s="168">
        <f t="shared" si="93"/>
        <v>0</v>
      </c>
      <c r="AC45" s="168">
        <f t="shared" si="93"/>
        <v>0</v>
      </c>
      <c r="AD45" s="168">
        <f t="shared" si="93"/>
        <v>0</v>
      </c>
      <c r="AE45" s="168">
        <f t="shared" si="93"/>
        <v>0</v>
      </c>
      <c r="AF45" s="168">
        <f t="shared" si="93"/>
        <v>0</v>
      </c>
      <c r="AG45" s="168">
        <f t="shared" si="93"/>
        <v>0</v>
      </c>
      <c r="AH45" s="168">
        <f t="shared" si="93"/>
        <v>0</v>
      </c>
      <c r="AI45" s="168">
        <f t="shared" si="93"/>
        <v>28.066775999999997</v>
      </c>
      <c r="AJ45" s="168">
        <f t="shared" si="93"/>
        <v>0</v>
      </c>
      <c r="AK45" s="168">
        <f t="shared" si="93"/>
        <v>0</v>
      </c>
      <c r="AL45" s="168">
        <f t="shared" si="93"/>
        <v>16.259999999999998</v>
      </c>
      <c r="AM45" s="168">
        <f t="shared" si="93"/>
        <v>0</v>
      </c>
      <c r="AN45" s="168">
        <f t="shared" si="93"/>
        <v>0</v>
      </c>
      <c r="AO45" s="168">
        <f t="shared" si="93"/>
        <v>0</v>
      </c>
      <c r="AP45" s="168">
        <f t="shared" si="93"/>
        <v>0</v>
      </c>
      <c r="AQ45" s="168">
        <f t="shared" si="93"/>
        <v>0</v>
      </c>
      <c r="AR45" s="168">
        <f t="shared" si="93"/>
        <v>0</v>
      </c>
      <c r="AS45" s="168">
        <f t="shared" si="93"/>
        <v>0</v>
      </c>
      <c r="AT45" s="168">
        <f t="shared" si="93"/>
        <v>0</v>
      </c>
      <c r="AU45" s="168">
        <f t="shared" si="93"/>
        <v>0</v>
      </c>
      <c r="AV45" s="168">
        <f t="shared" si="93"/>
        <v>0</v>
      </c>
      <c r="AW45" s="168">
        <f t="shared" si="93"/>
        <v>0</v>
      </c>
      <c r="AX45" s="168">
        <f t="shared" si="93"/>
        <v>0</v>
      </c>
      <c r="AY45" s="168">
        <f t="shared" si="93"/>
        <v>0</v>
      </c>
      <c r="AZ45" s="168">
        <f t="shared" si="93"/>
        <v>0</v>
      </c>
      <c r="BA45" s="168">
        <f t="shared" si="93"/>
        <v>0</v>
      </c>
      <c r="BB45" s="168">
        <f t="shared" si="93"/>
        <v>0</v>
      </c>
      <c r="BC45" s="168">
        <f t="shared" si="93"/>
        <v>0</v>
      </c>
      <c r="BD45" s="168">
        <f t="shared" si="93"/>
        <v>0</v>
      </c>
      <c r="BE45" s="168">
        <f t="shared" si="93"/>
        <v>0</v>
      </c>
      <c r="BF45" s="168">
        <f t="shared" si="93"/>
        <v>0</v>
      </c>
      <c r="BG45" s="168">
        <f t="shared" si="93"/>
        <v>0</v>
      </c>
      <c r="BH45" s="168">
        <f t="shared" si="93"/>
        <v>0</v>
      </c>
      <c r="BI45" s="168">
        <f t="shared" si="93"/>
        <v>0</v>
      </c>
      <c r="BJ45" s="168">
        <f t="shared" si="93"/>
        <v>0</v>
      </c>
      <c r="BK45" s="168">
        <f t="shared" si="93"/>
        <v>28.066775999999997</v>
      </c>
      <c r="BL45" s="168">
        <f t="shared" si="93"/>
        <v>0</v>
      </c>
      <c r="BM45" s="168">
        <f t="shared" si="93"/>
        <v>0</v>
      </c>
      <c r="BN45" s="168">
        <f t="shared" si="93"/>
        <v>16.259999999999998</v>
      </c>
      <c r="BO45" s="168">
        <f t="shared" si="93"/>
        <v>0</v>
      </c>
      <c r="BP45" s="168">
        <f t="shared" si="93"/>
        <v>0</v>
      </c>
      <c r="BQ45" s="168">
        <f t="shared" si="93"/>
        <v>0</v>
      </c>
      <c r="BR45" s="168">
        <f t="shared" si="93"/>
        <v>0</v>
      </c>
      <c r="BS45" s="168">
        <f>SUM(BS46:BS48)</f>
        <v>0</v>
      </c>
      <c r="BT45" s="168">
        <f>SUM(BT46:BT48)</f>
        <v>0</v>
      </c>
      <c r="BU45" s="168">
        <f>SUM(BU46:BU48)</f>
        <v>0</v>
      </c>
      <c r="BV45" s="168">
        <f>SUM(BV46:BV48)</f>
        <v>0</v>
      </c>
      <c r="BW45" s="168">
        <f>SUM(BW46:BW48)</f>
        <v>0</v>
      </c>
      <c r="BX45" s="169" t="s">
        <v>258</v>
      </c>
    </row>
    <row r="46" ht="47.25">
      <c r="A46" s="24" t="s">
        <v>83</v>
      </c>
      <c r="B46" s="48" t="s">
        <v>134</v>
      </c>
      <c r="C46" s="9" t="s">
        <v>135</v>
      </c>
      <c r="D46" s="170">
        <v>10.695</v>
      </c>
      <c r="E46" s="172" t="s">
        <v>258</v>
      </c>
      <c r="F46" s="172">
        <v>0</v>
      </c>
      <c r="G46" s="172">
        <v>0</v>
      </c>
      <c r="H46" s="172">
        <v>0</v>
      </c>
      <c r="I46" s="172">
        <v>0</v>
      </c>
      <c r="J46" s="172">
        <v>0</v>
      </c>
      <c r="K46" s="172">
        <v>0</v>
      </c>
      <c r="L46" s="172">
        <v>0</v>
      </c>
      <c r="M46" s="173">
        <v>0</v>
      </c>
      <c r="N46" s="173">
        <v>0</v>
      </c>
      <c r="O46" s="173">
        <v>0</v>
      </c>
      <c r="P46" s="173">
        <v>0</v>
      </c>
      <c r="Q46" s="173">
        <v>0</v>
      </c>
      <c r="R46" s="173">
        <v>0</v>
      </c>
      <c r="S46" s="173">
        <v>0</v>
      </c>
      <c r="T46" s="173"/>
      <c r="U46" s="173"/>
      <c r="V46" s="173"/>
      <c r="W46" s="173"/>
      <c r="X46" s="173"/>
      <c r="Y46" s="173"/>
      <c r="Z46" s="173"/>
      <c r="AA46" s="173">
        <v>0</v>
      </c>
      <c r="AB46" s="173">
        <v>0</v>
      </c>
      <c r="AC46" s="173">
        <v>0</v>
      </c>
      <c r="AD46" s="173">
        <v>0</v>
      </c>
      <c r="AE46" s="173">
        <v>0</v>
      </c>
      <c r="AF46" s="173">
        <v>0</v>
      </c>
      <c r="AG46" s="173">
        <v>0</v>
      </c>
      <c r="AH46" s="173"/>
      <c r="AI46" s="173">
        <v>10.695</v>
      </c>
      <c r="AJ46" s="173"/>
      <c r="AK46" s="173"/>
      <c r="AL46" s="173">
        <v>7.5</v>
      </c>
      <c r="AM46" s="173"/>
      <c r="AN46" s="173"/>
      <c r="AO46" s="173">
        <v>0</v>
      </c>
      <c r="AP46" s="173">
        <v>0</v>
      </c>
      <c r="AQ46" s="173">
        <v>0</v>
      </c>
      <c r="AR46" s="173">
        <v>0</v>
      </c>
      <c r="AS46" s="172">
        <v>0</v>
      </c>
      <c r="AT46" s="173">
        <v>0</v>
      </c>
      <c r="AU46" s="173">
        <v>0</v>
      </c>
      <c r="AV46" s="173"/>
      <c r="AW46" s="173">
        <v>0</v>
      </c>
      <c r="AX46" s="173"/>
      <c r="AY46" s="173"/>
      <c r="AZ46" s="173">
        <v>0</v>
      </c>
      <c r="BA46" s="173"/>
      <c r="BB46" s="173"/>
      <c r="BC46" s="173">
        <v>0</v>
      </c>
      <c r="BD46" s="173">
        <v>0</v>
      </c>
      <c r="BE46" s="173">
        <v>0</v>
      </c>
      <c r="BF46" s="173">
        <v>0</v>
      </c>
      <c r="BG46" s="173">
        <v>0</v>
      </c>
      <c r="BH46" s="173">
        <v>0</v>
      </c>
      <c r="BI46" s="173">
        <v>0</v>
      </c>
      <c r="BJ46" s="174">
        <f t="shared" si="79"/>
        <v>0</v>
      </c>
      <c r="BK46" s="174">
        <f t="shared" si="79"/>
        <v>10.695</v>
      </c>
      <c r="BL46" s="174">
        <f t="shared" si="79"/>
        <v>0</v>
      </c>
      <c r="BM46" s="174">
        <f t="shared" si="79"/>
        <v>0</v>
      </c>
      <c r="BN46" s="174">
        <f t="shared" si="79"/>
        <v>7.5</v>
      </c>
      <c r="BO46" s="174">
        <f t="shared" si="79"/>
        <v>0</v>
      </c>
      <c r="BP46" s="174">
        <f t="shared" si="79"/>
        <v>0</v>
      </c>
      <c r="BQ46" s="173">
        <v>0</v>
      </c>
      <c r="BR46" s="173">
        <v>0</v>
      </c>
      <c r="BS46" s="173">
        <v>0</v>
      </c>
      <c r="BT46" s="173">
        <v>0</v>
      </c>
      <c r="BU46" s="173">
        <v>0</v>
      </c>
      <c r="BV46" s="173">
        <v>0</v>
      </c>
      <c r="BW46" s="173">
        <v>0</v>
      </c>
      <c r="BX46" s="173" t="s">
        <v>258</v>
      </c>
    </row>
    <row r="47" ht="47.25">
      <c r="A47" s="24" t="s">
        <v>86</v>
      </c>
      <c r="B47" s="49" t="s">
        <v>136</v>
      </c>
      <c r="C47" s="9" t="s">
        <v>137</v>
      </c>
      <c r="D47" s="170">
        <v>7.7599999999999998</v>
      </c>
      <c r="E47" s="172" t="s">
        <v>258</v>
      </c>
      <c r="F47" s="172">
        <v>0</v>
      </c>
      <c r="G47" s="172">
        <v>0</v>
      </c>
      <c r="H47" s="172">
        <v>0</v>
      </c>
      <c r="I47" s="172">
        <v>0</v>
      </c>
      <c r="J47" s="172">
        <v>0</v>
      </c>
      <c r="K47" s="172">
        <v>0</v>
      </c>
      <c r="L47" s="172">
        <v>0</v>
      </c>
      <c r="M47" s="173">
        <v>0</v>
      </c>
      <c r="N47" s="173">
        <v>0</v>
      </c>
      <c r="O47" s="173">
        <v>0</v>
      </c>
      <c r="P47" s="173">
        <v>0</v>
      </c>
      <c r="Q47" s="173">
        <v>0</v>
      </c>
      <c r="R47" s="173">
        <v>0</v>
      </c>
      <c r="S47" s="173">
        <v>0</v>
      </c>
      <c r="T47" s="173"/>
      <c r="U47" s="173"/>
      <c r="V47" s="173"/>
      <c r="W47" s="173"/>
      <c r="X47" s="173"/>
      <c r="Y47" s="173"/>
      <c r="Z47" s="173"/>
      <c r="AA47" s="173">
        <v>0</v>
      </c>
      <c r="AB47" s="173">
        <v>0</v>
      </c>
      <c r="AC47" s="173">
        <v>0</v>
      </c>
      <c r="AD47" s="173">
        <v>0</v>
      </c>
      <c r="AE47" s="173">
        <v>0</v>
      </c>
      <c r="AF47" s="173">
        <v>0</v>
      </c>
      <c r="AG47" s="173">
        <v>0</v>
      </c>
      <c r="AH47" s="173"/>
      <c r="AI47" s="173">
        <v>7.7599999999999998</v>
      </c>
      <c r="AJ47" s="173"/>
      <c r="AK47" s="173"/>
      <c r="AL47" s="173">
        <v>5.0599999999999996</v>
      </c>
      <c r="AM47" s="173"/>
      <c r="AN47" s="173"/>
      <c r="AO47" s="173">
        <v>0</v>
      </c>
      <c r="AP47" s="173">
        <v>0</v>
      </c>
      <c r="AQ47" s="173">
        <v>0</v>
      </c>
      <c r="AR47" s="173">
        <v>0</v>
      </c>
      <c r="AS47" s="172">
        <v>0</v>
      </c>
      <c r="AT47" s="173">
        <v>0</v>
      </c>
      <c r="AU47" s="173">
        <v>0</v>
      </c>
      <c r="AV47" s="173"/>
      <c r="AW47" s="173">
        <v>0</v>
      </c>
      <c r="AX47" s="173"/>
      <c r="AY47" s="173"/>
      <c r="AZ47" s="173">
        <v>0</v>
      </c>
      <c r="BA47" s="173"/>
      <c r="BB47" s="173"/>
      <c r="BC47" s="173">
        <v>0</v>
      </c>
      <c r="BD47" s="173">
        <v>0</v>
      </c>
      <c r="BE47" s="173">
        <v>0</v>
      </c>
      <c r="BF47" s="173">
        <v>0</v>
      </c>
      <c r="BG47" s="173">
        <v>0</v>
      </c>
      <c r="BH47" s="173">
        <v>0</v>
      </c>
      <c r="BI47" s="173">
        <v>0</v>
      </c>
      <c r="BJ47" s="174">
        <f t="shared" si="79"/>
        <v>0</v>
      </c>
      <c r="BK47" s="174">
        <f t="shared" si="79"/>
        <v>7.7599999999999998</v>
      </c>
      <c r="BL47" s="174">
        <f t="shared" si="79"/>
        <v>0</v>
      </c>
      <c r="BM47" s="174">
        <f t="shared" si="79"/>
        <v>0</v>
      </c>
      <c r="BN47" s="174">
        <f t="shared" si="79"/>
        <v>5.0599999999999996</v>
      </c>
      <c r="BO47" s="174">
        <f t="shared" si="79"/>
        <v>0</v>
      </c>
      <c r="BP47" s="174">
        <f t="shared" si="79"/>
        <v>0</v>
      </c>
      <c r="BQ47" s="173">
        <v>0</v>
      </c>
      <c r="BR47" s="173">
        <v>0</v>
      </c>
      <c r="BS47" s="173">
        <v>0</v>
      </c>
      <c r="BT47" s="173">
        <v>0</v>
      </c>
      <c r="BU47" s="173">
        <v>0</v>
      </c>
      <c r="BV47" s="173">
        <v>0</v>
      </c>
      <c r="BW47" s="173">
        <v>0</v>
      </c>
      <c r="BX47" s="173" t="s">
        <v>258</v>
      </c>
    </row>
    <row r="48" ht="47.25">
      <c r="A48" s="24" t="s">
        <v>89</v>
      </c>
      <c r="B48" s="49" t="s">
        <v>138</v>
      </c>
      <c r="C48" s="9" t="s">
        <v>139</v>
      </c>
      <c r="D48" s="170">
        <v>9.611775999999999</v>
      </c>
      <c r="E48" s="172" t="s">
        <v>258</v>
      </c>
      <c r="F48" s="172">
        <v>0</v>
      </c>
      <c r="G48" s="172">
        <v>0</v>
      </c>
      <c r="H48" s="172">
        <v>0</v>
      </c>
      <c r="I48" s="172">
        <v>0</v>
      </c>
      <c r="J48" s="172">
        <v>0</v>
      </c>
      <c r="K48" s="172">
        <v>0</v>
      </c>
      <c r="L48" s="172">
        <v>0</v>
      </c>
      <c r="M48" s="173">
        <v>0</v>
      </c>
      <c r="N48" s="173">
        <v>0</v>
      </c>
      <c r="O48" s="173">
        <v>0</v>
      </c>
      <c r="P48" s="173">
        <v>0</v>
      </c>
      <c r="Q48" s="173">
        <v>0</v>
      </c>
      <c r="R48" s="173">
        <v>0</v>
      </c>
      <c r="S48" s="173">
        <v>0</v>
      </c>
      <c r="T48" s="173"/>
      <c r="U48" s="173"/>
      <c r="V48" s="173"/>
      <c r="W48" s="173"/>
      <c r="X48" s="173"/>
      <c r="Y48" s="173"/>
      <c r="Z48" s="173"/>
      <c r="AA48" s="173">
        <v>0</v>
      </c>
      <c r="AB48" s="173">
        <v>0</v>
      </c>
      <c r="AC48" s="173">
        <v>0</v>
      </c>
      <c r="AD48" s="173">
        <v>0</v>
      </c>
      <c r="AE48" s="173">
        <v>0</v>
      </c>
      <c r="AF48" s="173">
        <v>0</v>
      </c>
      <c r="AG48" s="173">
        <v>0</v>
      </c>
      <c r="AH48" s="173"/>
      <c r="AI48" s="173">
        <v>9.611775999999999</v>
      </c>
      <c r="AJ48" s="173"/>
      <c r="AK48" s="173"/>
      <c r="AL48" s="173">
        <v>3.7000000000000002</v>
      </c>
      <c r="AM48" s="173"/>
      <c r="AN48" s="173"/>
      <c r="AO48" s="173">
        <v>0</v>
      </c>
      <c r="AP48" s="173">
        <v>0</v>
      </c>
      <c r="AQ48" s="173">
        <v>0</v>
      </c>
      <c r="AR48" s="173">
        <v>0</v>
      </c>
      <c r="AS48" s="172">
        <v>0</v>
      </c>
      <c r="AT48" s="173">
        <v>0</v>
      </c>
      <c r="AU48" s="173">
        <v>0</v>
      </c>
      <c r="AV48" s="173"/>
      <c r="AW48" s="173">
        <v>0</v>
      </c>
      <c r="AX48" s="173"/>
      <c r="AY48" s="173"/>
      <c r="AZ48" s="173">
        <v>0</v>
      </c>
      <c r="BA48" s="173"/>
      <c r="BB48" s="173"/>
      <c r="BC48" s="173">
        <v>0</v>
      </c>
      <c r="BD48" s="173">
        <v>0</v>
      </c>
      <c r="BE48" s="173">
        <v>0</v>
      </c>
      <c r="BF48" s="173">
        <v>0</v>
      </c>
      <c r="BG48" s="173">
        <v>0</v>
      </c>
      <c r="BH48" s="173">
        <v>0</v>
      </c>
      <c r="BI48" s="173">
        <v>0</v>
      </c>
      <c r="BJ48" s="174">
        <f t="shared" si="79"/>
        <v>0</v>
      </c>
      <c r="BK48" s="174">
        <f t="shared" si="79"/>
        <v>9.611775999999999</v>
      </c>
      <c r="BL48" s="174">
        <f t="shared" si="79"/>
        <v>0</v>
      </c>
      <c r="BM48" s="174">
        <f t="shared" si="79"/>
        <v>0</v>
      </c>
      <c r="BN48" s="174">
        <f t="shared" si="79"/>
        <v>3.7000000000000002</v>
      </c>
      <c r="BO48" s="174">
        <f t="shared" si="79"/>
        <v>0</v>
      </c>
      <c r="BP48" s="174">
        <f t="shared" si="79"/>
        <v>0</v>
      </c>
      <c r="BQ48" s="173">
        <v>0</v>
      </c>
      <c r="BR48" s="173">
        <v>0</v>
      </c>
      <c r="BS48" s="173">
        <v>0</v>
      </c>
      <c r="BT48" s="173">
        <v>0</v>
      </c>
      <c r="BU48" s="173">
        <v>0</v>
      </c>
      <c r="BV48" s="173">
        <v>0</v>
      </c>
      <c r="BW48" s="173">
        <v>0</v>
      </c>
      <c r="BX48" s="173" t="s">
        <v>258</v>
      </c>
    </row>
    <row r="49" s="181" customFormat="1" ht="18.75">
      <c r="A49" s="28"/>
      <c r="B49" s="50" t="s">
        <v>140</v>
      </c>
      <c r="C49" s="182" t="s">
        <v>258</v>
      </c>
      <c r="D49" s="166">
        <f>D50</f>
        <v>13.832699999999999</v>
      </c>
      <c r="E49" s="166" t="s">
        <v>258</v>
      </c>
      <c r="F49" s="166">
        <f t="shared" si="91"/>
        <v>0</v>
      </c>
      <c r="G49" s="166">
        <f t="shared" si="91"/>
        <v>0</v>
      </c>
      <c r="H49" s="166">
        <f t="shared" si="91"/>
        <v>0</v>
      </c>
      <c r="I49" s="166">
        <f t="shared" si="91"/>
        <v>0</v>
      </c>
      <c r="J49" s="166">
        <f t="shared" si="91"/>
        <v>0</v>
      </c>
      <c r="K49" s="166">
        <f t="shared" si="91"/>
        <v>0</v>
      </c>
      <c r="L49" s="166">
        <f t="shared" si="91"/>
        <v>0</v>
      </c>
      <c r="M49" s="166">
        <f t="shared" si="91"/>
        <v>0</v>
      </c>
      <c r="N49" s="166">
        <f t="shared" si="91"/>
        <v>0</v>
      </c>
      <c r="O49" s="166">
        <f t="shared" si="91"/>
        <v>0</v>
      </c>
      <c r="P49" s="166">
        <f t="shared" si="91"/>
        <v>0</v>
      </c>
      <c r="Q49" s="166">
        <f t="shared" si="91"/>
        <v>0</v>
      </c>
      <c r="R49" s="166">
        <f t="shared" si="91"/>
        <v>0</v>
      </c>
      <c r="S49" s="166">
        <f t="shared" si="91"/>
        <v>0</v>
      </c>
      <c r="T49" s="166">
        <f t="shared" si="91"/>
        <v>0</v>
      </c>
      <c r="U49" s="166">
        <f t="shared" si="91"/>
        <v>3</v>
      </c>
      <c r="V49" s="166">
        <f t="shared" si="91"/>
        <v>0</v>
      </c>
      <c r="W49" s="166">
        <f t="shared" si="91"/>
        <v>0</v>
      </c>
      <c r="X49" s="166">
        <f t="shared" si="91"/>
        <v>0</v>
      </c>
      <c r="Y49" s="166">
        <f t="shared" si="91"/>
        <v>0</v>
      </c>
      <c r="Z49" s="166">
        <f t="shared" si="91"/>
        <v>1</v>
      </c>
      <c r="AA49" s="166">
        <f t="shared" si="91"/>
        <v>0</v>
      </c>
      <c r="AB49" s="166">
        <f t="shared" si="91"/>
        <v>0</v>
      </c>
      <c r="AC49" s="166">
        <f t="shared" si="91"/>
        <v>0</v>
      </c>
      <c r="AD49" s="166">
        <f t="shared" si="91"/>
        <v>0</v>
      </c>
      <c r="AE49" s="166">
        <f t="shared" si="91"/>
        <v>0</v>
      </c>
      <c r="AF49" s="166">
        <f t="shared" si="91"/>
        <v>0</v>
      </c>
      <c r="AG49" s="166">
        <f t="shared" si="91"/>
        <v>0</v>
      </c>
      <c r="AH49" s="166">
        <f t="shared" si="91"/>
        <v>0</v>
      </c>
      <c r="AI49" s="166">
        <f t="shared" si="91"/>
        <v>5.1286999999999994</v>
      </c>
      <c r="AJ49" s="166">
        <f t="shared" si="91"/>
        <v>0</v>
      </c>
      <c r="AK49" s="166">
        <f t="shared" si="91"/>
        <v>0</v>
      </c>
      <c r="AL49" s="166">
        <f t="shared" si="91"/>
        <v>2.2000000000000002</v>
      </c>
      <c r="AM49" s="166">
        <f t="shared" si="91"/>
        <v>0</v>
      </c>
      <c r="AN49" s="166">
        <f t="shared" si="91"/>
        <v>0</v>
      </c>
      <c r="AO49" s="166">
        <f t="shared" si="91"/>
        <v>0</v>
      </c>
      <c r="AP49" s="166">
        <f t="shared" si="91"/>
        <v>0</v>
      </c>
      <c r="AQ49" s="166">
        <f t="shared" si="91"/>
        <v>0</v>
      </c>
      <c r="AR49" s="166">
        <f t="shared" si="91"/>
        <v>0</v>
      </c>
      <c r="AS49" s="166">
        <f t="shared" si="91"/>
        <v>0</v>
      </c>
      <c r="AT49" s="166">
        <f t="shared" si="91"/>
        <v>0</v>
      </c>
      <c r="AU49" s="166">
        <f t="shared" si="91"/>
        <v>0</v>
      </c>
      <c r="AV49" s="166">
        <f t="shared" si="91"/>
        <v>0</v>
      </c>
      <c r="AW49" s="166">
        <f t="shared" si="91"/>
        <v>5.7039999999999997</v>
      </c>
      <c r="AX49" s="166">
        <f t="shared" si="91"/>
        <v>0</v>
      </c>
      <c r="AY49" s="166">
        <f t="shared" si="91"/>
        <v>0</v>
      </c>
      <c r="AZ49" s="166">
        <f t="shared" si="91"/>
        <v>2.4500000000000002</v>
      </c>
      <c r="BA49" s="166">
        <f t="shared" si="91"/>
        <v>0</v>
      </c>
      <c r="BB49" s="166">
        <f t="shared" si="91"/>
        <v>0</v>
      </c>
      <c r="BC49" s="166">
        <f t="shared" si="91"/>
        <v>0</v>
      </c>
      <c r="BD49" s="166">
        <f t="shared" si="91"/>
        <v>0</v>
      </c>
      <c r="BE49" s="166">
        <f t="shared" si="91"/>
        <v>0</v>
      </c>
      <c r="BF49" s="166">
        <f t="shared" si="91"/>
        <v>0</v>
      </c>
      <c r="BG49" s="166">
        <f t="shared" si="91"/>
        <v>0</v>
      </c>
      <c r="BH49" s="166">
        <f t="shared" si="91"/>
        <v>0</v>
      </c>
      <c r="BI49" s="166">
        <f t="shared" si="91"/>
        <v>0</v>
      </c>
      <c r="BJ49" s="166">
        <f t="shared" si="91"/>
        <v>0</v>
      </c>
      <c r="BK49" s="166">
        <f t="shared" si="91"/>
        <v>13.832699999999999</v>
      </c>
      <c r="BL49" s="166">
        <f t="shared" si="91"/>
        <v>0</v>
      </c>
      <c r="BM49" s="166">
        <f t="shared" si="91"/>
        <v>0</v>
      </c>
      <c r="BN49" s="166">
        <f t="shared" si="91"/>
        <v>4.6500000000000004</v>
      </c>
      <c r="BO49" s="166">
        <f t="shared" si="91"/>
        <v>0</v>
      </c>
      <c r="BP49" s="166">
        <f t="shared" si="91"/>
        <v>1</v>
      </c>
      <c r="BQ49" s="166">
        <f t="shared" si="91"/>
        <v>0</v>
      </c>
      <c r="BR49" s="166">
        <f t="shared" ref="BR49:BW49" si="94">BR50</f>
        <v>0</v>
      </c>
      <c r="BS49" s="166">
        <f t="shared" si="94"/>
        <v>0</v>
      </c>
      <c r="BT49" s="166">
        <f t="shared" si="94"/>
        <v>0</v>
      </c>
      <c r="BU49" s="166">
        <f t="shared" si="94"/>
        <v>0</v>
      </c>
      <c r="BV49" s="166">
        <f t="shared" si="94"/>
        <v>0</v>
      </c>
      <c r="BW49" s="166">
        <f t="shared" si="94"/>
        <v>0</v>
      </c>
      <c r="BX49" s="167" t="s">
        <v>258</v>
      </c>
    </row>
    <row r="50" s="176" customFormat="1" ht="47.25">
      <c r="A50" s="33" t="s">
        <v>77</v>
      </c>
      <c r="B50" s="34" t="s">
        <v>78</v>
      </c>
      <c r="C50" s="184" t="s">
        <v>258</v>
      </c>
      <c r="D50" s="168">
        <f>D51+D54</f>
        <v>13.832699999999999</v>
      </c>
      <c r="E50" s="168" t="s">
        <v>258</v>
      </c>
      <c r="F50" s="168" t="s">
        <v>258</v>
      </c>
      <c r="G50" s="168" t="s">
        <v>258</v>
      </c>
      <c r="H50" s="168" t="s">
        <v>258</v>
      </c>
      <c r="I50" s="168" t="s">
        <v>258</v>
      </c>
      <c r="J50" s="168">
        <f t="shared" ref="J50:BU50" si="95">J51+J54</f>
        <v>0</v>
      </c>
      <c r="K50" s="168">
        <f t="shared" si="95"/>
        <v>0</v>
      </c>
      <c r="L50" s="168">
        <f t="shared" si="95"/>
        <v>0</v>
      </c>
      <c r="M50" s="168">
        <f t="shared" si="95"/>
        <v>0</v>
      </c>
      <c r="N50" s="168">
        <f t="shared" si="95"/>
        <v>0</v>
      </c>
      <c r="O50" s="168">
        <f t="shared" si="95"/>
        <v>0</v>
      </c>
      <c r="P50" s="168">
        <f t="shared" si="95"/>
        <v>0</v>
      </c>
      <c r="Q50" s="168">
        <f t="shared" si="95"/>
        <v>0</v>
      </c>
      <c r="R50" s="168">
        <f t="shared" si="95"/>
        <v>0</v>
      </c>
      <c r="S50" s="168">
        <f t="shared" si="95"/>
        <v>0</v>
      </c>
      <c r="T50" s="168">
        <f t="shared" si="95"/>
        <v>0</v>
      </c>
      <c r="U50" s="168">
        <f t="shared" si="95"/>
        <v>3</v>
      </c>
      <c r="V50" s="168">
        <f t="shared" si="95"/>
        <v>0</v>
      </c>
      <c r="W50" s="168">
        <f t="shared" si="95"/>
        <v>0</v>
      </c>
      <c r="X50" s="168">
        <f t="shared" si="95"/>
        <v>0</v>
      </c>
      <c r="Y50" s="168">
        <f t="shared" si="95"/>
        <v>0</v>
      </c>
      <c r="Z50" s="168">
        <f t="shared" si="95"/>
        <v>1</v>
      </c>
      <c r="AA50" s="168">
        <f t="shared" si="95"/>
        <v>0</v>
      </c>
      <c r="AB50" s="168">
        <f t="shared" si="95"/>
        <v>0</v>
      </c>
      <c r="AC50" s="168">
        <f t="shared" si="95"/>
        <v>0</v>
      </c>
      <c r="AD50" s="168">
        <f t="shared" si="95"/>
        <v>0</v>
      </c>
      <c r="AE50" s="168">
        <f t="shared" si="95"/>
        <v>0</v>
      </c>
      <c r="AF50" s="168">
        <f t="shared" si="95"/>
        <v>0</v>
      </c>
      <c r="AG50" s="168">
        <f t="shared" si="95"/>
        <v>0</v>
      </c>
      <c r="AH50" s="168">
        <f t="shared" si="95"/>
        <v>0</v>
      </c>
      <c r="AI50" s="168">
        <f t="shared" si="95"/>
        <v>5.1286999999999994</v>
      </c>
      <c r="AJ50" s="168">
        <f t="shared" si="95"/>
        <v>0</v>
      </c>
      <c r="AK50" s="168">
        <f t="shared" si="95"/>
        <v>0</v>
      </c>
      <c r="AL50" s="168">
        <f t="shared" si="95"/>
        <v>2.2000000000000002</v>
      </c>
      <c r="AM50" s="168">
        <f t="shared" si="95"/>
        <v>0</v>
      </c>
      <c r="AN50" s="168">
        <f t="shared" si="95"/>
        <v>0</v>
      </c>
      <c r="AO50" s="168">
        <f t="shared" si="95"/>
        <v>0</v>
      </c>
      <c r="AP50" s="168">
        <f t="shared" si="95"/>
        <v>0</v>
      </c>
      <c r="AQ50" s="168">
        <f t="shared" si="95"/>
        <v>0</v>
      </c>
      <c r="AR50" s="168">
        <f t="shared" si="95"/>
        <v>0</v>
      </c>
      <c r="AS50" s="168">
        <f t="shared" si="95"/>
        <v>0</v>
      </c>
      <c r="AT50" s="168">
        <f t="shared" si="95"/>
        <v>0</v>
      </c>
      <c r="AU50" s="168">
        <f t="shared" si="95"/>
        <v>0</v>
      </c>
      <c r="AV50" s="168">
        <f t="shared" si="95"/>
        <v>0</v>
      </c>
      <c r="AW50" s="168">
        <f t="shared" si="95"/>
        <v>5.7039999999999997</v>
      </c>
      <c r="AX50" s="168">
        <f t="shared" si="95"/>
        <v>0</v>
      </c>
      <c r="AY50" s="168">
        <f t="shared" si="95"/>
        <v>0</v>
      </c>
      <c r="AZ50" s="168">
        <f t="shared" si="95"/>
        <v>2.4500000000000002</v>
      </c>
      <c r="BA50" s="168">
        <f t="shared" si="95"/>
        <v>0</v>
      </c>
      <c r="BB50" s="168">
        <f t="shared" si="95"/>
        <v>0</v>
      </c>
      <c r="BC50" s="168">
        <f t="shared" si="95"/>
        <v>0</v>
      </c>
      <c r="BD50" s="168">
        <f t="shared" si="95"/>
        <v>0</v>
      </c>
      <c r="BE50" s="168">
        <f t="shared" si="95"/>
        <v>0</v>
      </c>
      <c r="BF50" s="168">
        <f t="shared" si="95"/>
        <v>0</v>
      </c>
      <c r="BG50" s="168">
        <f t="shared" si="95"/>
        <v>0</v>
      </c>
      <c r="BH50" s="168">
        <f t="shared" si="95"/>
        <v>0</v>
      </c>
      <c r="BI50" s="168">
        <f t="shared" si="95"/>
        <v>0</v>
      </c>
      <c r="BJ50" s="168">
        <f t="shared" si="95"/>
        <v>0</v>
      </c>
      <c r="BK50" s="168">
        <f t="shared" si="95"/>
        <v>13.832699999999999</v>
      </c>
      <c r="BL50" s="168">
        <f t="shared" si="95"/>
        <v>0</v>
      </c>
      <c r="BM50" s="168">
        <f t="shared" si="95"/>
        <v>0</v>
      </c>
      <c r="BN50" s="168">
        <f t="shared" si="95"/>
        <v>4.6500000000000004</v>
      </c>
      <c r="BO50" s="168">
        <f t="shared" si="95"/>
        <v>0</v>
      </c>
      <c r="BP50" s="168">
        <f t="shared" si="95"/>
        <v>1</v>
      </c>
      <c r="BQ50" s="168">
        <f t="shared" si="95"/>
        <v>0</v>
      </c>
      <c r="BR50" s="168">
        <f t="shared" si="95"/>
        <v>0</v>
      </c>
      <c r="BS50" s="168">
        <f t="shared" si="95"/>
        <v>0</v>
      </c>
      <c r="BT50" s="168">
        <f t="shared" si="95"/>
        <v>0</v>
      </c>
      <c r="BU50" s="168">
        <f t="shared" si="95"/>
        <v>0</v>
      </c>
      <c r="BV50" s="168">
        <f>BV51+BV54</f>
        <v>0</v>
      </c>
      <c r="BW50" s="168">
        <f>BW51+BW54</f>
        <v>0</v>
      </c>
      <c r="BX50" s="169" t="s">
        <v>258</v>
      </c>
    </row>
    <row r="51" s="176" customFormat="1" ht="78.75">
      <c r="A51" s="33" t="s">
        <v>124</v>
      </c>
      <c r="B51" s="34" t="s">
        <v>125</v>
      </c>
      <c r="C51" s="184" t="s">
        <v>258</v>
      </c>
      <c r="D51" s="168">
        <f>D52</f>
        <v>3</v>
      </c>
      <c r="E51" s="168" t="s">
        <v>258</v>
      </c>
      <c r="F51" s="168">
        <f t="shared" si="91"/>
        <v>0</v>
      </c>
      <c r="G51" s="168">
        <f t="shared" si="91"/>
        <v>0</v>
      </c>
      <c r="H51" s="168">
        <f t="shared" si="91"/>
        <v>0</v>
      </c>
      <c r="I51" s="168">
        <f t="shared" si="91"/>
        <v>0</v>
      </c>
      <c r="J51" s="168">
        <f t="shared" si="91"/>
        <v>0</v>
      </c>
      <c r="K51" s="168">
        <f t="shared" si="91"/>
        <v>0</v>
      </c>
      <c r="L51" s="168">
        <f t="shared" si="91"/>
        <v>0</v>
      </c>
      <c r="M51" s="168">
        <f t="shared" si="91"/>
        <v>0</v>
      </c>
      <c r="N51" s="168">
        <f t="shared" si="91"/>
        <v>0</v>
      </c>
      <c r="O51" s="168">
        <f t="shared" si="91"/>
        <v>0</v>
      </c>
      <c r="P51" s="168">
        <f t="shared" si="91"/>
        <v>0</v>
      </c>
      <c r="Q51" s="168">
        <f t="shared" si="91"/>
        <v>0</v>
      </c>
      <c r="R51" s="168">
        <f t="shared" si="91"/>
        <v>0</v>
      </c>
      <c r="S51" s="168">
        <f t="shared" si="91"/>
        <v>0</v>
      </c>
      <c r="T51" s="168">
        <f t="shared" si="91"/>
        <v>0</v>
      </c>
      <c r="U51" s="168">
        <f t="shared" si="91"/>
        <v>3</v>
      </c>
      <c r="V51" s="168">
        <f t="shared" si="91"/>
        <v>0</v>
      </c>
      <c r="W51" s="168">
        <f t="shared" si="91"/>
        <v>0</v>
      </c>
      <c r="X51" s="168">
        <f t="shared" si="91"/>
        <v>0</v>
      </c>
      <c r="Y51" s="168">
        <f t="shared" si="91"/>
        <v>0</v>
      </c>
      <c r="Z51" s="168">
        <f t="shared" si="91"/>
        <v>1</v>
      </c>
      <c r="AA51" s="168">
        <f t="shared" si="91"/>
        <v>0</v>
      </c>
      <c r="AB51" s="168">
        <f t="shared" si="91"/>
        <v>0</v>
      </c>
      <c r="AC51" s="168">
        <f t="shared" si="91"/>
        <v>0</v>
      </c>
      <c r="AD51" s="168">
        <f t="shared" si="91"/>
        <v>0</v>
      </c>
      <c r="AE51" s="168">
        <f t="shared" si="91"/>
        <v>0</v>
      </c>
      <c r="AF51" s="168">
        <f t="shared" si="91"/>
        <v>0</v>
      </c>
      <c r="AG51" s="168">
        <f t="shared" si="91"/>
        <v>0</v>
      </c>
      <c r="AH51" s="168">
        <f t="shared" si="91"/>
        <v>0</v>
      </c>
      <c r="AI51" s="168">
        <f t="shared" si="91"/>
        <v>0</v>
      </c>
      <c r="AJ51" s="168">
        <f t="shared" si="91"/>
        <v>0</v>
      </c>
      <c r="AK51" s="168">
        <f t="shared" si="91"/>
        <v>0</v>
      </c>
      <c r="AL51" s="168">
        <f t="shared" si="91"/>
        <v>0</v>
      </c>
      <c r="AM51" s="168">
        <f t="shared" si="91"/>
        <v>0</v>
      </c>
      <c r="AN51" s="168">
        <f t="shared" si="91"/>
        <v>0</v>
      </c>
      <c r="AO51" s="168">
        <f t="shared" si="91"/>
        <v>0</v>
      </c>
      <c r="AP51" s="168">
        <f t="shared" si="91"/>
        <v>0</v>
      </c>
      <c r="AQ51" s="168">
        <f t="shared" si="91"/>
        <v>0</v>
      </c>
      <c r="AR51" s="168">
        <f t="shared" si="91"/>
        <v>0</v>
      </c>
      <c r="AS51" s="168">
        <f t="shared" si="91"/>
        <v>0</v>
      </c>
      <c r="AT51" s="168">
        <f t="shared" si="91"/>
        <v>0</v>
      </c>
      <c r="AU51" s="168">
        <f t="shared" si="91"/>
        <v>0</v>
      </c>
      <c r="AV51" s="168">
        <f t="shared" si="91"/>
        <v>0</v>
      </c>
      <c r="AW51" s="168">
        <f t="shared" si="91"/>
        <v>0</v>
      </c>
      <c r="AX51" s="168">
        <f t="shared" si="91"/>
        <v>0</v>
      </c>
      <c r="AY51" s="168">
        <f t="shared" si="91"/>
        <v>0</v>
      </c>
      <c r="AZ51" s="168">
        <f t="shared" si="91"/>
        <v>0</v>
      </c>
      <c r="BA51" s="168">
        <f t="shared" si="91"/>
        <v>0</v>
      </c>
      <c r="BB51" s="168">
        <f t="shared" si="91"/>
        <v>0</v>
      </c>
      <c r="BC51" s="168">
        <f t="shared" si="91"/>
        <v>0</v>
      </c>
      <c r="BD51" s="168">
        <f t="shared" si="91"/>
        <v>0</v>
      </c>
      <c r="BE51" s="168">
        <f t="shared" si="91"/>
        <v>0</v>
      </c>
      <c r="BF51" s="168">
        <f t="shared" si="91"/>
        <v>0</v>
      </c>
      <c r="BG51" s="168">
        <f t="shared" si="91"/>
        <v>0</v>
      </c>
      <c r="BH51" s="168">
        <f t="shared" si="91"/>
        <v>0</v>
      </c>
      <c r="BI51" s="168">
        <f t="shared" si="91"/>
        <v>0</v>
      </c>
      <c r="BJ51" s="168">
        <f t="shared" si="91"/>
        <v>0</v>
      </c>
      <c r="BK51" s="168">
        <f t="shared" si="91"/>
        <v>3</v>
      </c>
      <c r="BL51" s="168">
        <f t="shared" si="91"/>
        <v>0</v>
      </c>
      <c r="BM51" s="168">
        <f t="shared" si="91"/>
        <v>0</v>
      </c>
      <c r="BN51" s="168">
        <f t="shared" si="91"/>
        <v>0</v>
      </c>
      <c r="BO51" s="168">
        <f t="shared" si="91"/>
        <v>0</v>
      </c>
      <c r="BP51" s="168">
        <f t="shared" si="91"/>
        <v>1</v>
      </c>
      <c r="BQ51" s="168">
        <f t="shared" si="91"/>
        <v>0</v>
      </c>
      <c r="BR51" s="168">
        <f t="shared" ref="BR51:BW51" si="96">BR52</f>
        <v>0</v>
      </c>
      <c r="BS51" s="168">
        <f t="shared" si="96"/>
        <v>0</v>
      </c>
      <c r="BT51" s="168">
        <f t="shared" si="96"/>
        <v>0</v>
      </c>
      <c r="BU51" s="168">
        <f t="shared" si="96"/>
        <v>0</v>
      </c>
      <c r="BV51" s="168">
        <f t="shared" si="96"/>
        <v>0</v>
      </c>
      <c r="BW51" s="168">
        <f t="shared" si="96"/>
        <v>0</v>
      </c>
      <c r="BX51" s="169" t="s">
        <v>258</v>
      </c>
    </row>
    <row r="52" s="176" customFormat="1" ht="78.75">
      <c r="A52" s="33" t="s">
        <v>126</v>
      </c>
      <c r="B52" s="34" t="s">
        <v>127</v>
      </c>
      <c r="C52" s="184" t="s">
        <v>258</v>
      </c>
      <c r="D52" s="168">
        <f>SUM(D53)</f>
        <v>3</v>
      </c>
      <c r="E52" s="168" t="s">
        <v>258</v>
      </c>
      <c r="F52" s="168" t="s">
        <v>258</v>
      </c>
      <c r="G52" s="168" t="s">
        <v>258</v>
      </c>
      <c r="H52" s="168" t="s">
        <v>258</v>
      </c>
      <c r="I52" s="168" t="s">
        <v>258</v>
      </c>
      <c r="J52" s="168">
        <f t="shared" ref="J52:BU52" si="97">SUM(J53)</f>
        <v>0</v>
      </c>
      <c r="K52" s="168">
        <f t="shared" si="97"/>
        <v>0</v>
      </c>
      <c r="L52" s="168">
        <f t="shared" si="97"/>
        <v>0</v>
      </c>
      <c r="M52" s="168">
        <f t="shared" si="97"/>
        <v>0</v>
      </c>
      <c r="N52" s="168">
        <f t="shared" si="97"/>
        <v>0</v>
      </c>
      <c r="O52" s="168">
        <f t="shared" si="97"/>
        <v>0</v>
      </c>
      <c r="P52" s="168">
        <f t="shared" si="97"/>
        <v>0</v>
      </c>
      <c r="Q52" s="168">
        <f t="shared" si="97"/>
        <v>0</v>
      </c>
      <c r="R52" s="168">
        <f t="shared" si="97"/>
        <v>0</v>
      </c>
      <c r="S52" s="168">
        <f t="shared" si="97"/>
        <v>0</v>
      </c>
      <c r="T52" s="168">
        <f t="shared" si="97"/>
        <v>0</v>
      </c>
      <c r="U52" s="168">
        <f t="shared" si="97"/>
        <v>3</v>
      </c>
      <c r="V52" s="168">
        <f t="shared" si="97"/>
        <v>0</v>
      </c>
      <c r="W52" s="168">
        <f t="shared" si="97"/>
        <v>0</v>
      </c>
      <c r="X52" s="168">
        <f t="shared" si="97"/>
        <v>0</v>
      </c>
      <c r="Y52" s="168">
        <f t="shared" si="97"/>
        <v>0</v>
      </c>
      <c r="Z52" s="168">
        <f t="shared" si="97"/>
        <v>1</v>
      </c>
      <c r="AA52" s="168">
        <f t="shared" si="97"/>
        <v>0</v>
      </c>
      <c r="AB52" s="168">
        <f t="shared" si="97"/>
        <v>0</v>
      </c>
      <c r="AC52" s="168">
        <f t="shared" si="97"/>
        <v>0</v>
      </c>
      <c r="AD52" s="168">
        <f t="shared" si="97"/>
        <v>0</v>
      </c>
      <c r="AE52" s="168">
        <f t="shared" si="97"/>
        <v>0</v>
      </c>
      <c r="AF52" s="168">
        <f t="shared" si="97"/>
        <v>0</v>
      </c>
      <c r="AG52" s="168">
        <f t="shared" si="97"/>
        <v>0</v>
      </c>
      <c r="AH52" s="168">
        <f t="shared" si="97"/>
        <v>0</v>
      </c>
      <c r="AI52" s="168">
        <f t="shared" si="97"/>
        <v>0</v>
      </c>
      <c r="AJ52" s="168">
        <f t="shared" si="97"/>
        <v>0</v>
      </c>
      <c r="AK52" s="168">
        <f t="shared" si="97"/>
        <v>0</v>
      </c>
      <c r="AL52" s="168">
        <f t="shared" si="97"/>
        <v>0</v>
      </c>
      <c r="AM52" s="168">
        <f t="shared" si="97"/>
        <v>0</v>
      </c>
      <c r="AN52" s="168">
        <f t="shared" si="97"/>
        <v>0</v>
      </c>
      <c r="AO52" s="168">
        <f t="shared" si="97"/>
        <v>0</v>
      </c>
      <c r="AP52" s="168">
        <f t="shared" si="97"/>
        <v>0</v>
      </c>
      <c r="AQ52" s="168">
        <f t="shared" si="97"/>
        <v>0</v>
      </c>
      <c r="AR52" s="168">
        <f t="shared" si="97"/>
        <v>0</v>
      </c>
      <c r="AS52" s="168">
        <f t="shared" si="97"/>
        <v>0</v>
      </c>
      <c r="AT52" s="168">
        <f t="shared" si="97"/>
        <v>0</v>
      </c>
      <c r="AU52" s="168">
        <f t="shared" si="97"/>
        <v>0</v>
      </c>
      <c r="AV52" s="168">
        <f t="shared" si="97"/>
        <v>0</v>
      </c>
      <c r="AW52" s="168">
        <f t="shared" si="97"/>
        <v>0</v>
      </c>
      <c r="AX52" s="168">
        <f t="shared" si="97"/>
        <v>0</v>
      </c>
      <c r="AY52" s="168">
        <f t="shared" si="97"/>
        <v>0</v>
      </c>
      <c r="AZ52" s="168">
        <f t="shared" si="97"/>
        <v>0</v>
      </c>
      <c r="BA52" s="168">
        <f t="shared" si="97"/>
        <v>0</v>
      </c>
      <c r="BB52" s="168">
        <f t="shared" si="97"/>
        <v>0</v>
      </c>
      <c r="BC52" s="168">
        <f t="shared" si="97"/>
        <v>0</v>
      </c>
      <c r="BD52" s="168">
        <f t="shared" si="97"/>
        <v>0</v>
      </c>
      <c r="BE52" s="168">
        <f t="shared" si="97"/>
        <v>0</v>
      </c>
      <c r="BF52" s="168">
        <f t="shared" si="97"/>
        <v>0</v>
      </c>
      <c r="BG52" s="168">
        <f t="shared" si="97"/>
        <v>0</v>
      </c>
      <c r="BH52" s="168">
        <f t="shared" si="97"/>
        <v>0</v>
      </c>
      <c r="BI52" s="168">
        <f t="shared" si="97"/>
        <v>0</v>
      </c>
      <c r="BJ52" s="168">
        <f t="shared" si="97"/>
        <v>0</v>
      </c>
      <c r="BK52" s="168">
        <f t="shared" si="97"/>
        <v>3</v>
      </c>
      <c r="BL52" s="168">
        <f t="shared" si="97"/>
        <v>0</v>
      </c>
      <c r="BM52" s="168">
        <f t="shared" si="97"/>
        <v>0</v>
      </c>
      <c r="BN52" s="168">
        <f t="shared" si="97"/>
        <v>0</v>
      </c>
      <c r="BO52" s="168">
        <f t="shared" si="97"/>
        <v>0</v>
      </c>
      <c r="BP52" s="168">
        <f t="shared" si="97"/>
        <v>1</v>
      </c>
      <c r="BQ52" s="168">
        <f t="shared" si="97"/>
        <v>0</v>
      </c>
      <c r="BR52" s="168">
        <f t="shared" si="97"/>
        <v>0</v>
      </c>
      <c r="BS52" s="168">
        <f t="shared" si="97"/>
        <v>0</v>
      </c>
      <c r="BT52" s="168">
        <f t="shared" si="97"/>
        <v>0</v>
      </c>
      <c r="BU52" s="168">
        <f t="shared" si="97"/>
        <v>0</v>
      </c>
      <c r="BV52" s="168">
        <f>SUM(BV53)</f>
        <v>0</v>
      </c>
      <c r="BW52" s="168">
        <f>SUM(BW53)</f>
        <v>0</v>
      </c>
      <c r="BX52" s="169" t="s">
        <v>258</v>
      </c>
    </row>
    <row r="53" ht="63">
      <c r="A53" s="24" t="s">
        <v>128</v>
      </c>
      <c r="B53" s="46" t="s">
        <v>141</v>
      </c>
      <c r="C53" s="9" t="s">
        <v>142</v>
      </c>
      <c r="D53" s="170">
        <f>BK53</f>
        <v>3</v>
      </c>
      <c r="E53" s="172" t="s">
        <v>258</v>
      </c>
      <c r="F53" s="172">
        <v>0</v>
      </c>
      <c r="G53" s="172">
        <v>0</v>
      </c>
      <c r="H53" s="172">
        <v>0</v>
      </c>
      <c r="I53" s="172">
        <v>0</v>
      </c>
      <c r="J53" s="172">
        <v>0</v>
      </c>
      <c r="K53" s="172">
        <v>0</v>
      </c>
      <c r="L53" s="172">
        <v>0</v>
      </c>
      <c r="M53" s="173">
        <v>0</v>
      </c>
      <c r="N53" s="173">
        <v>0</v>
      </c>
      <c r="O53" s="173">
        <v>0</v>
      </c>
      <c r="P53" s="173">
        <v>0</v>
      </c>
      <c r="Q53" s="173">
        <v>0</v>
      </c>
      <c r="R53" s="173">
        <v>0</v>
      </c>
      <c r="S53" s="173">
        <v>0</v>
      </c>
      <c r="T53" s="173"/>
      <c r="U53" s="173">
        <v>3</v>
      </c>
      <c r="V53" s="173"/>
      <c r="W53" s="173"/>
      <c r="X53" s="173"/>
      <c r="Y53" s="173"/>
      <c r="Z53" s="173">
        <v>1</v>
      </c>
      <c r="AA53" s="173">
        <v>0</v>
      </c>
      <c r="AB53" s="173">
        <v>0</v>
      </c>
      <c r="AC53" s="173">
        <v>0</v>
      </c>
      <c r="AD53" s="173">
        <v>0</v>
      </c>
      <c r="AE53" s="173">
        <v>0</v>
      </c>
      <c r="AF53" s="173">
        <v>0</v>
      </c>
      <c r="AG53" s="173">
        <v>0</v>
      </c>
      <c r="AH53" s="173"/>
      <c r="AI53" s="173"/>
      <c r="AJ53" s="173"/>
      <c r="AK53" s="173"/>
      <c r="AL53" s="173"/>
      <c r="AM53" s="173"/>
      <c r="AN53" s="173"/>
      <c r="AO53" s="173">
        <v>0</v>
      </c>
      <c r="AP53" s="173">
        <v>0</v>
      </c>
      <c r="AQ53" s="173">
        <v>0</v>
      </c>
      <c r="AR53" s="173">
        <v>0</v>
      </c>
      <c r="AS53" s="172">
        <v>0</v>
      </c>
      <c r="AT53" s="173">
        <v>0</v>
      </c>
      <c r="AU53" s="173">
        <v>0</v>
      </c>
      <c r="AV53" s="173"/>
      <c r="AW53" s="173"/>
      <c r="AX53" s="173"/>
      <c r="AY53" s="173"/>
      <c r="AZ53" s="173"/>
      <c r="BA53" s="173"/>
      <c r="BB53" s="173"/>
      <c r="BC53" s="173">
        <v>0</v>
      </c>
      <c r="BD53" s="173">
        <v>0</v>
      </c>
      <c r="BE53" s="173">
        <v>0</v>
      </c>
      <c r="BF53" s="173">
        <v>0</v>
      </c>
      <c r="BG53" s="173">
        <v>0</v>
      </c>
      <c r="BH53" s="173">
        <v>0</v>
      </c>
      <c r="BI53" s="173">
        <v>0</v>
      </c>
      <c r="BJ53" s="174">
        <f t="shared" si="79"/>
        <v>0</v>
      </c>
      <c r="BK53" s="174">
        <f t="shared" si="79"/>
        <v>3</v>
      </c>
      <c r="BL53" s="174">
        <f t="shared" si="79"/>
        <v>0</v>
      </c>
      <c r="BM53" s="174">
        <f t="shared" si="79"/>
        <v>0</v>
      </c>
      <c r="BN53" s="174">
        <f t="shared" si="79"/>
        <v>0</v>
      </c>
      <c r="BO53" s="174">
        <f t="shared" si="79"/>
        <v>0</v>
      </c>
      <c r="BP53" s="174">
        <f t="shared" si="79"/>
        <v>1</v>
      </c>
      <c r="BQ53" s="173">
        <v>0</v>
      </c>
      <c r="BR53" s="173">
        <v>0</v>
      </c>
      <c r="BS53" s="173">
        <v>0</v>
      </c>
      <c r="BT53" s="173">
        <v>0</v>
      </c>
      <c r="BU53" s="173">
        <v>0</v>
      </c>
      <c r="BV53" s="173">
        <v>0</v>
      </c>
      <c r="BW53" s="173">
        <v>0</v>
      </c>
      <c r="BX53" s="173" t="s">
        <v>258</v>
      </c>
    </row>
    <row r="54" s="176" customFormat="1" ht="63">
      <c r="A54" s="33" t="s">
        <v>79</v>
      </c>
      <c r="B54" s="34" t="s">
        <v>80</v>
      </c>
      <c r="C54" s="184" t="s">
        <v>258</v>
      </c>
      <c r="D54" s="168">
        <f>D55</f>
        <v>10.832699999999999</v>
      </c>
      <c r="E54" s="168" t="s">
        <v>258</v>
      </c>
      <c r="F54" s="168">
        <f t="shared" si="91"/>
        <v>0</v>
      </c>
      <c r="G54" s="168">
        <f t="shared" si="91"/>
        <v>0</v>
      </c>
      <c r="H54" s="168">
        <f t="shared" si="91"/>
        <v>0</v>
      </c>
      <c r="I54" s="168">
        <f t="shared" si="91"/>
        <v>0</v>
      </c>
      <c r="J54" s="168">
        <f t="shared" si="91"/>
        <v>0</v>
      </c>
      <c r="K54" s="168">
        <f t="shared" si="91"/>
        <v>0</v>
      </c>
      <c r="L54" s="168">
        <f t="shared" si="91"/>
        <v>0</v>
      </c>
      <c r="M54" s="168">
        <f t="shared" si="91"/>
        <v>0</v>
      </c>
      <c r="N54" s="168">
        <f t="shared" si="91"/>
        <v>0</v>
      </c>
      <c r="O54" s="168">
        <f t="shared" si="91"/>
        <v>0</v>
      </c>
      <c r="P54" s="168">
        <f t="shared" si="91"/>
        <v>0</v>
      </c>
      <c r="Q54" s="168">
        <f t="shared" si="91"/>
        <v>0</v>
      </c>
      <c r="R54" s="168">
        <f t="shared" si="91"/>
        <v>0</v>
      </c>
      <c r="S54" s="168">
        <f t="shared" si="91"/>
        <v>0</v>
      </c>
      <c r="T54" s="168">
        <f t="shared" si="91"/>
        <v>0</v>
      </c>
      <c r="U54" s="168">
        <f t="shared" si="91"/>
        <v>0</v>
      </c>
      <c r="V54" s="168">
        <f t="shared" si="91"/>
        <v>0</v>
      </c>
      <c r="W54" s="168">
        <f t="shared" si="91"/>
        <v>0</v>
      </c>
      <c r="X54" s="168">
        <f t="shared" si="91"/>
        <v>0</v>
      </c>
      <c r="Y54" s="168">
        <f t="shared" si="91"/>
        <v>0</v>
      </c>
      <c r="Z54" s="168">
        <f t="shared" si="91"/>
        <v>0</v>
      </c>
      <c r="AA54" s="168">
        <f t="shared" si="91"/>
        <v>0</v>
      </c>
      <c r="AB54" s="168">
        <f t="shared" si="91"/>
        <v>0</v>
      </c>
      <c r="AC54" s="168">
        <f t="shared" si="91"/>
        <v>0</v>
      </c>
      <c r="AD54" s="168">
        <f t="shared" si="91"/>
        <v>0</v>
      </c>
      <c r="AE54" s="168">
        <f t="shared" si="91"/>
        <v>0</v>
      </c>
      <c r="AF54" s="168">
        <f t="shared" si="91"/>
        <v>0</v>
      </c>
      <c r="AG54" s="168">
        <f t="shared" si="91"/>
        <v>0</v>
      </c>
      <c r="AH54" s="168">
        <f t="shared" si="91"/>
        <v>0</v>
      </c>
      <c r="AI54" s="168">
        <f t="shared" si="91"/>
        <v>5.1286999999999994</v>
      </c>
      <c r="AJ54" s="168">
        <f t="shared" si="91"/>
        <v>0</v>
      </c>
      <c r="AK54" s="168">
        <f t="shared" si="91"/>
        <v>0</v>
      </c>
      <c r="AL54" s="168">
        <f t="shared" si="91"/>
        <v>2.2000000000000002</v>
      </c>
      <c r="AM54" s="168">
        <f t="shared" si="91"/>
        <v>0</v>
      </c>
      <c r="AN54" s="168">
        <f t="shared" si="91"/>
        <v>0</v>
      </c>
      <c r="AO54" s="168">
        <f t="shared" si="91"/>
        <v>0</v>
      </c>
      <c r="AP54" s="168">
        <f t="shared" si="91"/>
        <v>0</v>
      </c>
      <c r="AQ54" s="168">
        <f t="shared" si="91"/>
        <v>0</v>
      </c>
      <c r="AR54" s="168">
        <f t="shared" si="91"/>
        <v>0</v>
      </c>
      <c r="AS54" s="168">
        <f t="shared" si="91"/>
        <v>0</v>
      </c>
      <c r="AT54" s="168">
        <f t="shared" si="91"/>
        <v>0</v>
      </c>
      <c r="AU54" s="168">
        <f t="shared" si="91"/>
        <v>0</v>
      </c>
      <c r="AV54" s="168">
        <f t="shared" si="91"/>
        <v>0</v>
      </c>
      <c r="AW54" s="168">
        <f t="shared" si="91"/>
        <v>5.7039999999999997</v>
      </c>
      <c r="AX54" s="168">
        <f t="shared" si="91"/>
        <v>0</v>
      </c>
      <c r="AY54" s="168">
        <f t="shared" si="91"/>
        <v>0</v>
      </c>
      <c r="AZ54" s="168">
        <f t="shared" si="91"/>
        <v>2.4500000000000002</v>
      </c>
      <c r="BA54" s="168">
        <f t="shared" si="91"/>
        <v>0</v>
      </c>
      <c r="BB54" s="168">
        <f t="shared" si="91"/>
        <v>0</v>
      </c>
      <c r="BC54" s="168">
        <f t="shared" si="91"/>
        <v>0</v>
      </c>
      <c r="BD54" s="168">
        <f t="shared" si="91"/>
        <v>0</v>
      </c>
      <c r="BE54" s="168">
        <f t="shared" si="91"/>
        <v>0</v>
      </c>
      <c r="BF54" s="168">
        <f t="shared" si="91"/>
        <v>0</v>
      </c>
      <c r="BG54" s="168">
        <f t="shared" si="91"/>
        <v>0</v>
      </c>
      <c r="BH54" s="168">
        <f t="shared" si="91"/>
        <v>0</v>
      </c>
      <c r="BI54" s="168">
        <f t="shared" si="91"/>
        <v>0</v>
      </c>
      <c r="BJ54" s="168">
        <f t="shared" si="91"/>
        <v>0</v>
      </c>
      <c r="BK54" s="168">
        <f t="shared" si="91"/>
        <v>10.832699999999999</v>
      </c>
      <c r="BL54" s="168">
        <f t="shared" si="91"/>
        <v>0</v>
      </c>
      <c r="BM54" s="168">
        <f t="shared" si="91"/>
        <v>0</v>
      </c>
      <c r="BN54" s="168">
        <f t="shared" si="91"/>
        <v>4.6500000000000004</v>
      </c>
      <c r="BO54" s="168">
        <f t="shared" si="91"/>
        <v>0</v>
      </c>
      <c r="BP54" s="168">
        <f t="shared" si="91"/>
        <v>0</v>
      </c>
      <c r="BQ54" s="168">
        <f t="shared" si="91"/>
        <v>0</v>
      </c>
      <c r="BR54" s="168">
        <f t="shared" ref="BR54:BW54" si="98">BR55</f>
        <v>0</v>
      </c>
      <c r="BS54" s="168">
        <f t="shared" si="98"/>
        <v>0</v>
      </c>
      <c r="BT54" s="168">
        <f t="shared" si="98"/>
        <v>0</v>
      </c>
      <c r="BU54" s="168">
        <f t="shared" si="98"/>
        <v>0</v>
      </c>
      <c r="BV54" s="168">
        <f t="shared" si="98"/>
        <v>0</v>
      </c>
      <c r="BW54" s="168">
        <f t="shared" si="98"/>
        <v>0</v>
      </c>
      <c r="BX54" s="169" t="s">
        <v>258</v>
      </c>
    </row>
    <row r="55" s="176" customFormat="1" ht="47.25">
      <c r="A55" s="33" t="s">
        <v>81</v>
      </c>
      <c r="B55" s="34" t="s">
        <v>82</v>
      </c>
      <c r="C55" s="184" t="s">
        <v>258</v>
      </c>
      <c r="D55" s="168">
        <f>SUM(D56:D59)</f>
        <v>10.832699999999999</v>
      </c>
      <c r="E55" s="168" t="s">
        <v>258</v>
      </c>
      <c r="F55" s="168" t="s">
        <v>258</v>
      </c>
      <c r="G55" s="168" t="s">
        <v>258</v>
      </c>
      <c r="H55" s="168" t="s">
        <v>258</v>
      </c>
      <c r="I55" s="168" t="s">
        <v>258</v>
      </c>
      <c r="J55" s="168">
        <f t="shared" ref="J55:BU55" si="99">SUM(J56:J59)</f>
        <v>0</v>
      </c>
      <c r="K55" s="168">
        <f t="shared" si="99"/>
        <v>0</v>
      </c>
      <c r="L55" s="168">
        <f t="shared" si="99"/>
        <v>0</v>
      </c>
      <c r="M55" s="168">
        <f t="shared" si="99"/>
        <v>0</v>
      </c>
      <c r="N55" s="168">
        <f t="shared" si="99"/>
        <v>0</v>
      </c>
      <c r="O55" s="168">
        <f t="shared" si="99"/>
        <v>0</v>
      </c>
      <c r="P55" s="168">
        <f t="shared" si="99"/>
        <v>0</v>
      </c>
      <c r="Q55" s="168">
        <f t="shared" si="99"/>
        <v>0</v>
      </c>
      <c r="R55" s="168">
        <f t="shared" si="99"/>
        <v>0</v>
      </c>
      <c r="S55" s="168">
        <f t="shared" si="99"/>
        <v>0</v>
      </c>
      <c r="T55" s="168">
        <f t="shared" si="99"/>
        <v>0</v>
      </c>
      <c r="U55" s="168">
        <f t="shared" si="99"/>
        <v>0</v>
      </c>
      <c r="V55" s="168">
        <f t="shared" si="99"/>
        <v>0</v>
      </c>
      <c r="W55" s="168">
        <f t="shared" si="99"/>
        <v>0</v>
      </c>
      <c r="X55" s="168">
        <f t="shared" si="99"/>
        <v>0</v>
      </c>
      <c r="Y55" s="168">
        <f t="shared" si="99"/>
        <v>0</v>
      </c>
      <c r="Z55" s="168">
        <f t="shared" si="99"/>
        <v>0</v>
      </c>
      <c r="AA55" s="168">
        <f t="shared" si="99"/>
        <v>0</v>
      </c>
      <c r="AB55" s="168">
        <f t="shared" si="99"/>
        <v>0</v>
      </c>
      <c r="AC55" s="168">
        <f t="shared" si="99"/>
        <v>0</v>
      </c>
      <c r="AD55" s="168">
        <f t="shared" si="99"/>
        <v>0</v>
      </c>
      <c r="AE55" s="168">
        <f t="shared" si="99"/>
        <v>0</v>
      </c>
      <c r="AF55" s="168">
        <f t="shared" si="99"/>
        <v>0</v>
      </c>
      <c r="AG55" s="168">
        <f t="shared" si="99"/>
        <v>0</v>
      </c>
      <c r="AH55" s="168">
        <f t="shared" si="99"/>
        <v>0</v>
      </c>
      <c r="AI55" s="168">
        <f t="shared" si="99"/>
        <v>5.1286999999999994</v>
      </c>
      <c r="AJ55" s="168">
        <f t="shared" si="99"/>
        <v>0</v>
      </c>
      <c r="AK55" s="168">
        <f t="shared" si="99"/>
        <v>0</v>
      </c>
      <c r="AL55" s="168">
        <f t="shared" si="99"/>
        <v>2.2000000000000002</v>
      </c>
      <c r="AM55" s="168">
        <f t="shared" si="99"/>
        <v>0</v>
      </c>
      <c r="AN55" s="168">
        <f t="shared" si="99"/>
        <v>0</v>
      </c>
      <c r="AO55" s="168">
        <f t="shared" si="99"/>
        <v>0</v>
      </c>
      <c r="AP55" s="168">
        <f t="shared" si="99"/>
        <v>0</v>
      </c>
      <c r="AQ55" s="168">
        <f t="shared" si="99"/>
        <v>0</v>
      </c>
      <c r="AR55" s="168">
        <f t="shared" si="99"/>
        <v>0</v>
      </c>
      <c r="AS55" s="168">
        <f t="shared" si="99"/>
        <v>0</v>
      </c>
      <c r="AT55" s="168">
        <f t="shared" si="99"/>
        <v>0</v>
      </c>
      <c r="AU55" s="168">
        <f t="shared" si="99"/>
        <v>0</v>
      </c>
      <c r="AV55" s="168">
        <f t="shared" si="99"/>
        <v>0</v>
      </c>
      <c r="AW55" s="168">
        <f t="shared" si="99"/>
        <v>5.7039999999999997</v>
      </c>
      <c r="AX55" s="168">
        <f t="shared" si="99"/>
        <v>0</v>
      </c>
      <c r="AY55" s="168">
        <f t="shared" si="99"/>
        <v>0</v>
      </c>
      <c r="AZ55" s="168">
        <f t="shared" si="99"/>
        <v>2.4500000000000002</v>
      </c>
      <c r="BA55" s="168">
        <f t="shared" si="99"/>
        <v>0</v>
      </c>
      <c r="BB55" s="168">
        <f t="shared" si="99"/>
        <v>0</v>
      </c>
      <c r="BC55" s="168">
        <f t="shared" si="99"/>
        <v>0</v>
      </c>
      <c r="BD55" s="168">
        <f t="shared" si="99"/>
        <v>0</v>
      </c>
      <c r="BE55" s="168">
        <f t="shared" si="99"/>
        <v>0</v>
      </c>
      <c r="BF55" s="168">
        <f t="shared" si="99"/>
        <v>0</v>
      </c>
      <c r="BG55" s="168">
        <f t="shared" si="99"/>
        <v>0</v>
      </c>
      <c r="BH55" s="168">
        <f t="shared" si="99"/>
        <v>0</v>
      </c>
      <c r="BI55" s="168">
        <f t="shared" si="99"/>
        <v>0</v>
      </c>
      <c r="BJ55" s="168">
        <f t="shared" si="99"/>
        <v>0</v>
      </c>
      <c r="BK55" s="168">
        <f t="shared" si="99"/>
        <v>10.832699999999999</v>
      </c>
      <c r="BL55" s="168">
        <f t="shared" si="99"/>
        <v>0</v>
      </c>
      <c r="BM55" s="168">
        <f t="shared" si="99"/>
        <v>0</v>
      </c>
      <c r="BN55" s="168">
        <f t="shared" si="99"/>
        <v>4.6500000000000004</v>
      </c>
      <c r="BO55" s="168">
        <f t="shared" si="99"/>
        <v>0</v>
      </c>
      <c r="BP55" s="168">
        <f t="shared" si="99"/>
        <v>0</v>
      </c>
      <c r="BQ55" s="168">
        <f t="shared" si="99"/>
        <v>0</v>
      </c>
      <c r="BR55" s="168">
        <f t="shared" si="99"/>
        <v>0</v>
      </c>
      <c r="BS55" s="168">
        <f t="shared" si="99"/>
        <v>0</v>
      </c>
      <c r="BT55" s="168">
        <f t="shared" si="99"/>
        <v>0</v>
      </c>
      <c r="BU55" s="168">
        <f t="shared" si="99"/>
        <v>0</v>
      </c>
      <c r="BV55" s="168">
        <f>SUM(BV56:BV59)</f>
        <v>0</v>
      </c>
      <c r="BW55" s="168">
        <f>SUM(BW56:BW59)</f>
        <v>0</v>
      </c>
      <c r="BX55" s="169" t="s">
        <v>258</v>
      </c>
    </row>
    <row r="56" ht="47.25">
      <c r="A56" s="24" t="s">
        <v>83</v>
      </c>
      <c r="B56" s="37" t="s">
        <v>143</v>
      </c>
      <c r="C56" s="9" t="s">
        <v>144</v>
      </c>
      <c r="D56" s="170">
        <v>3.3349999999999995</v>
      </c>
      <c r="E56" s="172" t="s">
        <v>258</v>
      </c>
      <c r="F56" s="172">
        <v>0</v>
      </c>
      <c r="G56" s="172">
        <v>0</v>
      </c>
      <c r="H56" s="172">
        <v>0</v>
      </c>
      <c r="I56" s="172">
        <v>0</v>
      </c>
      <c r="J56" s="172">
        <v>0</v>
      </c>
      <c r="K56" s="172">
        <v>0</v>
      </c>
      <c r="L56" s="172">
        <v>0</v>
      </c>
      <c r="M56" s="173">
        <v>0</v>
      </c>
      <c r="N56" s="173">
        <v>0</v>
      </c>
      <c r="O56" s="173">
        <v>0</v>
      </c>
      <c r="P56" s="173">
        <v>0</v>
      </c>
      <c r="Q56" s="173">
        <v>0</v>
      </c>
      <c r="R56" s="173">
        <v>0</v>
      </c>
      <c r="S56" s="173">
        <v>0</v>
      </c>
      <c r="T56" s="173"/>
      <c r="U56" s="173"/>
      <c r="V56" s="173"/>
      <c r="W56" s="173"/>
      <c r="X56" s="173"/>
      <c r="Y56" s="173"/>
      <c r="Z56" s="173"/>
      <c r="AA56" s="173">
        <v>0</v>
      </c>
      <c r="AB56" s="173">
        <v>0</v>
      </c>
      <c r="AC56" s="173">
        <v>0</v>
      </c>
      <c r="AD56" s="173">
        <v>0</v>
      </c>
      <c r="AE56" s="173">
        <v>0</v>
      </c>
      <c r="AF56" s="173">
        <v>0</v>
      </c>
      <c r="AG56" s="173">
        <v>0</v>
      </c>
      <c r="AH56" s="173"/>
      <c r="AI56" s="173">
        <v>3.3349999999999995</v>
      </c>
      <c r="AJ56" s="173"/>
      <c r="AK56" s="173"/>
      <c r="AL56" s="173">
        <v>1</v>
      </c>
      <c r="AM56" s="173"/>
      <c r="AN56" s="173"/>
      <c r="AO56" s="173">
        <v>0</v>
      </c>
      <c r="AP56" s="173">
        <v>0</v>
      </c>
      <c r="AQ56" s="173">
        <v>0</v>
      </c>
      <c r="AR56" s="173">
        <v>0</v>
      </c>
      <c r="AS56" s="172">
        <v>0</v>
      </c>
      <c r="AT56" s="173">
        <v>0</v>
      </c>
      <c r="AU56" s="173">
        <v>0</v>
      </c>
      <c r="AV56" s="173"/>
      <c r="AW56" s="173"/>
      <c r="AX56" s="173"/>
      <c r="AY56" s="173"/>
      <c r="AZ56" s="173"/>
      <c r="BA56" s="173"/>
      <c r="BB56" s="173"/>
      <c r="BC56" s="173">
        <v>0</v>
      </c>
      <c r="BD56" s="173">
        <v>0</v>
      </c>
      <c r="BE56" s="173">
        <v>0</v>
      </c>
      <c r="BF56" s="173">
        <v>0</v>
      </c>
      <c r="BG56" s="173">
        <v>0</v>
      </c>
      <c r="BH56" s="173">
        <v>0</v>
      </c>
      <c r="BI56" s="173">
        <v>0</v>
      </c>
      <c r="BJ56" s="174">
        <f t="shared" si="79"/>
        <v>0</v>
      </c>
      <c r="BK56" s="174">
        <f t="shared" si="79"/>
        <v>3.3349999999999995</v>
      </c>
      <c r="BL56" s="174">
        <f t="shared" si="79"/>
        <v>0</v>
      </c>
      <c r="BM56" s="174">
        <f t="shared" si="79"/>
        <v>0</v>
      </c>
      <c r="BN56" s="174">
        <f t="shared" si="79"/>
        <v>1</v>
      </c>
      <c r="BO56" s="174">
        <f t="shared" si="79"/>
        <v>0</v>
      </c>
      <c r="BP56" s="174">
        <f t="shared" si="79"/>
        <v>0</v>
      </c>
      <c r="BQ56" s="173">
        <v>0</v>
      </c>
      <c r="BR56" s="173">
        <v>0</v>
      </c>
      <c r="BS56" s="173">
        <v>0</v>
      </c>
      <c r="BT56" s="173">
        <v>0</v>
      </c>
      <c r="BU56" s="173">
        <v>0</v>
      </c>
      <c r="BV56" s="173">
        <v>0</v>
      </c>
      <c r="BW56" s="173">
        <v>0</v>
      </c>
      <c r="BX56" s="173" t="s">
        <v>258</v>
      </c>
    </row>
    <row r="57" ht="63">
      <c r="A57" s="24" t="s">
        <v>86</v>
      </c>
      <c r="B57" s="51" t="s">
        <v>145</v>
      </c>
      <c r="C57" s="9" t="s">
        <v>146</v>
      </c>
      <c r="D57" s="170">
        <v>1.7936999999999999</v>
      </c>
      <c r="E57" s="172" t="s">
        <v>258</v>
      </c>
      <c r="F57" s="172">
        <v>0</v>
      </c>
      <c r="G57" s="172">
        <v>0</v>
      </c>
      <c r="H57" s="172">
        <v>0</v>
      </c>
      <c r="I57" s="172">
        <v>0</v>
      </c>
      <c r="J57" s="172">
        <v>0</v>
      </c>
      <c r="K57" s="172">
        <v>0</v>
      </c>
      <c r="L57" s="172">
        <v>0</v>
      </c>
      <c r="M57" s="173">
        <v>0</v>
      </c>
      <c r="N57" s="173">
        <v>0</v>
      </c>
      <c r="O57" s="173">
        <v>0</v>
      </c>
      <c r="P57" s="173">
        <v>0</v>
      </c>
      <c r="Q57" s="173">
        <v>0</v>
      </c>
      <c r="R57" s="173">
        <v>0</v>
      </c>
      <c r="S57" s="173">
        <v>0</v>
      </c>
      <c r="T57" s="173"/>
      <c r="U57" s="173"/>
      <c r="V57" s="173"/>
      <c r="W57" s="173"/>
      <c r="X57" s="173"/>
      <c r="Y57" s="173"/>
      <c r="Z57" s="173"/>
      <c r="AA57" s="173">
        <v>0</v>
      </c>
      <c r="AB57" s="173">
        <v>0</v>
      </c>
      <c r="AC57" s="173">
        <v>0</v>
      </c>
      <c r="AD57" s="173">
        <v>0</v>
      </c>
      <c r="AE57" s="173">
        <v>0</v>
      </c>
      <c r="AF57" s="173">
        <v>0</v>
      </c>
      <c r="AG57" s="173">
        <v>0</v>
      </c>
      <c r="AH57" s="173"/>
      <c r="AI57" s="173">
        <v>1.7936999999999999</v>
      </c>
      <c r="AJ57" s="173"/>
      <c r="AK57" s="173"/>
      <c r="AL57" s="173">
        <v>1.2</v>
      </c>
      <c r="AM57" s="173"/>
      <c r="AN57" s="173"/>
      <c r="AO57" s="173">
        <v>0</v>
      </c>
      <c r="AP57" s="173">
        <v>0</v>
      </c>
      <c r="AQ57" s="173">
        <v>0</v>
      </c>
      <c r="AR57" s="173">
        <v>0</v>
      </c>
      <c r="AS57" s="172">
        <v>0</v>
      </c>
      <c r="AT57" s="173">
        <v>0</v>
      </c>
      <c r="AU57" s="173">
        <v>0</v>
      </c>
      <c r="AV57" s="173"/>
      <c r="AW57" s="173"/>
      <c r="AX57" s="173"/>
      <c r="AY57" s="173"/>
      <c r="AZ57" s="173"/>
      <c r="BA57" s="173"/>
      <c r="BB57" s="173"/>
      <c r="BC57" s="173">
        <v>0</v>
      </c>
      <c r="BD57" s="173">
        <v>0</v>
      </c>
      <c r="BE57" s="173">
        <v>0</v>
      </c>
      <c r="BF57" s="173">
        <v>0</v>
      </c>
      <c r="BG57" s="173">
        <v>0</v>
      </c>
      <c r="BH57" s="173">
        <v>0</v>
      </c>
      <c r="BI57" s="173">
        <v>0</v>
      </c>
      <c r="BJ57" s="174">
        <f t="shared" si="79"/>
        <v>0</v>
      </c>
      <c r="BK57" s="174">
        <f t="shared" si="79"/>
        <v>1.7936999999999999</v>
      </c>
      <c r="BL57" s="174">
        <f t="shared" si="79"/>
        <v>0</v>
      </c>
      <c r="BM57" s="174">
        <f t="shared" si="79"/>
        <v>0</v>
      </c>
      <c r="BN57" s="174">
        <f t="shared" si="79"/>
        <v>1.2</v>
      </c>
      <c r="BO57" s="174">
        <f t="shared" si="79"/>
        <v>0</v>
      </c>
      <c r="BP57" s="174">
        <f t="shared" si="79"/>
        <v>0</v>
      </c>
      <c r="BQ57" s="173">
        <v>0</v>
      </c>
      <c r="BR57" s="173">
        <v>0</v>
      </c>
      <c r="BS57" s="173">
        <v>0</v>
      </c>
      <c r="BT57" s="173">
        <v>0</v>
      </c>
      <c r="BU57" s="173">
        <v>0</v>
      </c>
      <c r="BV57" s="173">
        <v>0</v>
      </c>
      <c r="BW57" s="173">
        <v>0</v>
      </c>
      <c r="BX57" s="173" t="s">
        <v>258</v>
      </c>
    </row>
    <row r="58" ht="63">
      <c r="A58" s="24" t="s">
        <v>89</v>
      </c>
      <c r="B58" s="51" t="s">
        <v>147</v>
      </c>
      <c r="C58" s="9" t="s">
        <v>148</v>
      </c>
      <c r="D58" s="170">
        <v>4.0019999999999998</v>
      </c>
      <c r="E58" s="172" t="s">
        <v>258</v>
      </c>
      <c r="F58" s="172">
        <v>0</v>
      </c>
      <c r="G58" s="172">
        <v>0</v>
      </c>
      <c r="H58" s="172">
        <v>0</v>
      </c>
      <c r="I58" s="172">
        <v>0</v>
      </c>
      <c r="J58" s="172">
        <v>0</v>
      </c>
      <c r="K58" s="172">
        <v>0</v>
      </c>
      <c r="L58" s="172">
        <v>0</v>
      </c>
      <c r="M58" s="173">
        <v>0</v>
      </c>
      <c r="N58" s="173">
        <v>0</v>
      </c>
      <c r="O58" s="173">
        <v>0</v>
      </c>
      <c r="P58" s="173">
        <v>0</v>
      </c>
      <c r="Q58" s="173">
        <v>0</v>
      </c>
      <c r="R58" s="173">
        <v>0</v>
      </c>
      <c r="S58" s="173">
        <v>0</v>
      </c>
      <c r="T58" s="173"/>
      <c r="U58" s="173"/>
      <c r="V58" s="173"/>
      <c r="W58" s="173"/>
      <c r="X58" s="173"/>
      <c r="Y58" s="173"/>
      <c r="Z58" s="173"/>
      <c r="AA58" s="173">
        <v>0</v>
      </c>
      <c r="AB58" s="173">
        <v>0</v>
      </c>
      <c r="AC58" s="173">
        <v>0</v>
      </c>
      <c r="AD58" s="173">
        <v>0</v>
      </c>
      <c r="AE58" s="173">
        <v>0</v>
      </c>
      <c r="AF58" s="173">
        <v>0</v>
      </c>
      <c r="AG58" s="173">
        <v>0</v>
      </c>
      <c r="AH58" s="173"/>
      <c r="AI58" s="173"/>
      <c r="AJ58" s="173"/>
      <c r="AK58" s="173"/>
      <c r="AL58" s="173"/>
      <c r="AM58" s="173"/>
      <c r="AN58" s="173"/>
      <c r="AO58" s="173">
        <v>0</v>
      </c>
      <c r="AP58" s="173">
        <v>0</v>
      </c>
      <c r="AQ58" s="173">
        <v>0</v>
      </c>
      <c r="AR58" s="173">
        <v>0</v>
      </c>
      <c r="AS58" s="172">
        <v>0</v>
      </c>
      <c r="AT58" s="173">
        <v>0</v>
      </c>
      <c r="AU58" s="173">
        <v>0</v>
      </c>
      <c r="AV58" s="173"/>
      <c r="AW58" s="173">
        <v>4.0019999999999998</v>
      </c>
      <c r="AX58" s="173"/>
      <c r="AY58" s="173"/>
      <c r="AZ58" s="173">
        <v>2.1000000000000001</v>
      </c>
      <c r="BA58" s="173"/>
      <c r="BB58" s="173"/>
      <c r="BC58" s="173">
        <v>0</v>
      </c>
      <c r="BD58" s="173">
        <v>0</v>
      </c>
      <c r="BE58" s="173">
        <v>0</v>
      </c>
      <c r="BF58" s="173">
        <v>0</v>
      </c>
      <c r="BG58" s="173">
        <v>0</v>
      </c>
      <c r="BH58" s="173">
        <v>0</v>
      </c>
      <c r="BI58" s="173">
        <v>0</v>
      </c>
      <c r="BJ58" s="174">
        <f t="shared" si="79"/>
        <v>0</v>
      </c>
      <c r="BK58" s="174">
        <f t="shared" si="79"/>
        <v>4.0019999999999998</v>
      </c>
      <c r="BL58" s="174">
        <f t="shared" si="79"/>
        <v>0</v>
      </c>
      <c r="BM58" s="174">
        <f t="shared" si="79"/>
        <v>0</v>
      </c>
      <c r="BN58" s="174">
        <f t="shared" si="79"/>
        <v>2.1000000000000001</v>
      </c>
      <c r="BO58" s="174">
        <f t="shared" si="79"/>
        <v>0</v>
      </c>
      <c r="BP58" s="174">
        <f t="shared" si="79"/>
        <v>0</v>
      </c>
      <c r="BQ58" s="173">
        <v>0</v>
      </c>
      <c r="BR58" s="173">
        <v>0</v>
      </c>
      <c r="BS58" s="173">
        <v>0</v>
      </c>
      <c r="BT58" s="173">
        <v>0</v>
      </c>
      <c r="BU58" s="173">
        <v>0</v>
      </c>
      <c r="BV58" s="173">
        <v>0</v>
      </c>
      <c r="BW58" s="173">
        <v>0</v>
      </c>
      <c r="BX58" s="173" t="s">
        <v>258</v>
      </c>
    </row>
    <row r="59" ht="47.25">
      <c r="A59" s="24" t="s">
        <v>92</v>
      </c>
      <c r="B59" s="37" t="s">
        <v>149</v>
      </c>
      <c r="C59" s="9" t="s">
        <v>150</v>
      </c>
      <c r="D59" s="170">
        <v>1.702</v>
      </c>
      <c r="E59" s="172" t="s">
        <v>258</v>
      </c>
      <c r="F59" s="172">
        <v>0</v>
      </c>
      <c r="G59" s="172">
        <v>0</v>
      </c>
      <c r="H59" s="172">
        <v>0</v>
      </c>
      <c r="I59" s="172">
        <v>0</v>
      </c>
      <c r="J59" s="172">
        <v>0</v>
      </c>
      <c r="K59" s="172">
        <v>0</v>
      </c>
      <c r="L59" s="172">
        <v>0</v>
      </c>
      <c r="M59" s="173">
        <v>0</v>
      </c>
      <c r="N59" s="173">
        <v>0</v>
      </c>
      <c r="O59" s="173">
        <v>0</v>
      </c>
      <c r="P59" s="173">
        <v>0</v>
      </c>
      <c r="Q59" s="173">
        <v>0</v>
      </c>
      <c r="R59" s="173">
        <v>0</v>
      </c>
      <c r="S59" s="173">
        <v>0</v>
      </c>
      <c r="T59" s="173"/>
      <c r="U59" s="173"/>
      <c r="V59" s="173"/>
      <c r="W59" s="173"/>
      <c r="X59" s="173"/>
      <c r="Y59" s="173"/>
      <c r="Z59" s="173"/>
      <c r="AA59" s="173">
        <v>0</v>
      </c>
      <c r="AB59" s="173">
        <v>0</v>
      </c>
      <c r="AC59" s="173">
        <v>0</v>
      </c>
      <c r="AD59" s="173">
        <v>0</v>
      </c>
      <c r="AE59" s="173">
        <v>0</v>
      </c>
      <c r="AF59" s="173">
        <v>0</v>
      </c>
      <c r="AG59" s="173">
        <v>0</v>
      </c>
      <c r="AH59" s="173"/>
      <c r="AI59" s="173"/>
      <c r="AJ59" s="173"/>
      <c r="AK59" s="173"/>
      <c r="AL59" s="173"/>
      <c r="AM59" s="173"/>
      <c r="AN59" s="173"/>
      <c r="AO59" s="173">
        <v>0</v>
      </c>
      <c r="AP59" s="173">
        <v>0</v>
      </c>
      <c r="AQ59" s="173">
        <v>0</v>
      </c>
      <c r="AR59" s="173">
        <v>0</v>
      </c>
      <c r="AS59" s="172">
        <v>0</v>
      </c>
      <c r="AT59" s="173">
        <v>0</v>
      </c>
      <c r="AU59" s="173">
        <v>0</v>
      </c>
      <c r="AV59" s="173"/>
      <c r="AW59" s="173">
        <v>1.702</v>
      </c>
      <c r="AX59" s="173"/>
      <c r="AY59" s="173"/>
      <c r="AZ59" s="173">
        <v>0.34999999999999998</v>
      </c>
      <c r="BA59" s="173"/>
      <c r="BB59" s="173"/>
      <c r="BC59" s="173">
        <v>0</v>
      </c>
      <c r="BD59" s="173">
        <v>0</v>
      </c>
      <c r="BE59" s="173">
        <v>0</v>
      </c>
      <c r="BF59" s="173">
        <v>0</v>
      </c>
      <c r="BG59" s="173">
        <v>0</v>
      </c>
      <c r="BH59" s="173">
        <v>0</v>
      </c>
      <c r="BI59" s="173">
        <v>0</v>
      </c>
      <c r="BJ59" s="174">
        <f t="shared" si="79"/>
        <v>0</v>
      </c>
      <c r="BK59" s="174">
        <f t="shared" si="79"/>
        <v>1.702</v>
      </c>
      <c r="BL59" s="174">
        <f t="shared" si="79"/>
        <v>0</v>
      </c>
      <c r="BM59" s="174">
        <f t="shared" si="79"/>
        <v>0</v>
      </c>
      <c r="BN59" s="174">
        <f t="shared" si="79"/>
        <v>0.34999999999999998</v>
      </c>
      <c r="BO59" s="174">
        <f t="shared" si="79"/>
        <v>0</v>
      </c>
      <c r="BP59" s="174">
        <f t="shared" si="79"/>
        <v>0</v>
      </c>
      <c r="BQ59" s="173">
        <v>0</v>
      </c>
      <c r="BR59" s="173">
        <v>0</v>
      </c>
      <c r="BS59" s="173">
        <v>0</v>
      </c>
      <c r="BT59" s="173">
        <v>0</v>
      </c>
      <c r="BU59" s="173">
        <v>0</v>
      </c>
      <c r="BV59" s="173">
        <v>0</v>
      </c>
      <c r="BW59" s="173">
        <v>0</v>
      </c>
      <c r="BX59" s="173" t="s">
        <v>258</v>
      </c>
    </row>
    <row r="60" s="181" customFormat="1" ht="18.75">
      <c r="A60" s="28"/>
      <c r="B60" s="52" t="s">
        <v>151</v>
      </c>
      <c r="C60" s="182" t="s">
        <v>258</v>
      </c>
      <c r="D60" s="166">
        <f>D61</f>
        <v>20.025600000000001</v>
      </c>
      <c r="E60" s="166" t="s">
        <v>258</v>
      </c>
      <c r="F60" s="166">
        <f t="shared" si="91"/>
        <v>0</v>
      </c>
      <c r="G60" s="166">
        <f t="shared" si="91"/>
        <v>0</v>
      </c>
      <c r="H60" s="166">
        <f t="shared" si="91"/>
        <v>0</v>
      </c>
      <c r="I60" s="166">
        <f t="shared" si="91"/>
        <v>0</v>
      </c>
      <c r="J60" s="166">
        <f t="shared" si="91"/>
        <v>0</v>
      </c>
      <c r="K60" s="166">
        <f t="shared" si="91"/>
        <v>0</v>
      </c>
      <c r="L60" s="166">
        <f t="shared" si="91"/>
        <v>0</v>
      </c>
      <c r="M60" s="166">
        <f t="shared" si="91"/>
        <v>0</v>
      </c>
      <c r="N60" s="166">
        <f t="shared" si="91"/>
        <v>0</v>
      </c>
      <c r="O60" s="166">
        <f t="shared" si="91"/>
        <v>0</v>
      </c>
      <c r="P60" s="166">
        <f t="shared" si="91"/>
        <v>0</v>
      </c>
      <c r="Q60" s="166">
        <f t="shared" si="91"/>
        <v>0</v>
      </c>
      <c r="R60" s="166">
        <f t="shared" si="91"/>
        <v>0</v>
      </c>
      <c r="S60" s="166">
        <f t="shared" si="91"/>
        <v>0</v>
      </c>
      <c r="T60" s="166">
        <f t="shared" si="91"/>
        <v>0</v>
      </c>
      <c r="U60" s="166">
        <f t="shared" si="91"/>
        <v>11.41</v>
      </c>
      <c r="V60" s="166">
        <f t="shared" si="91"/>
        <v>0</v>
      </c>
      <c r="W60" s="166">
        <f t="shared" si="91"/>
        <v>0</v>
      </c>
      <c r="X60" s="166">
        <f t="shared" si="91"/>
        <v>0</v>
      </c>
      <c r="Y60" s="166">
        <f t="shared" si="91"/>
        <v>0</v>
      </c>
      <c r="Z60" s="166">
        <f t="shared" si="91"/>
        <v>1</v>
      </c>
      <c r="AA60" s="166">
        <f t="shared" si="91"/>
        <v>0</v>
      </c>
      <c r="AB60" s="166">
        <f t="shared" si="91"/>
        <v>0</v>
      </c>
      <c r="AC60" s="166">
        <f t="shared" si="91"/>
        <v>0</v>
      </c>
      <c r="AD60" s="166">
        <f t="shared" si="91"/>
        <v>0</v>
      </c>
      <c r="AE60" s="166">
        <f t="shared" si="91"/>
        <v>0</v>
      </c>
      <c r="AF60" s="166">
        <f t="shared" si="91"/>
        <v>0</v>
      </c>
      <c r="AG60" s="166">
        <f t="shared" si="91"/>
        <v>0</v>
      </c>
      <c r="AH60" s="166">
        <f t="shared" si="91"/>
        <v>0</v>
      </c>
      <c r="AI60" s="166">
        <f t="shared" si="91"/>
        <v>8.6156000000000006</v>
      </c>
      <c r="AJ60" s="166">
        <f t="shared" si="91"/>
        <v>0</v>
      </c>
      <c r="AK60" s="166">
        <f t="shared" si="91"/>
        <v>0</v>
      </c>
      <c r="AL60" s="166">
        <f t="shared" si="91"/>
        <v>5.2400000000000002</v>
      </c>
      <c r="AM60" s="166">
        <f t="shared" si="91"/>
        <v>0</v>
      </c>
      <c r="AN60" s="166">
        <f t="shared" si="91"/>
        <v>0</v>
      </c>
      <c r="AO60" s="166">
        <f t="shared" si="91"/>
        <v>0</v>
      </c>
      <c r="AP60" s="166">
        <f t="shared" si="91"/>
        <v>0</v>
      </c>
      <c r="AQ60" s="166">
        <f t="shared" si="91"/>
        <v>0</v>
      </c>
      <c r="AR60" s="166">
        <f t="shared" si="91"/>
        <v>0</v>
      </c>
      <c r="AS60" s="166">
        <f t="shared" si="91"/>
        <v>0</v>
      </c>
      <c r="AT60" s="166">
        <f t="shared" si="91"/>
        <v>0</v>
      </c>
      <c r="AU60" s="166">
        <f t="shared" si="91"/>
        <v>0</v>
      </c>
      <c r="AV60" s="166">
        <f t="shared" si="91"/>
        <v>0</v>
      </c>
      <c r="AW60" s="166">
        <f t="shared" si="91"/>
        <v>0</v>
      </c>
      <c r="AX60" s="166">
        <f t="shared" si="91"/>
        <v>0</v>
      </c>
      <c r="AY60" s="166">
        <f t="shared" si="91"/>
        <v>0</v>
      </c>
      <c r="AZ60" s="166">
        <f t="shared" si="91"/>
        <v>0</v>
      </c>
      <c r="BA60" s="166">
        <f t="shared" si="91"/>
        <v>0</v>
      </c>
      <c r="BB60" s="166">
        <f t="shared" si="91"/>
        <v>0</v>
      </c>
      <c r="BC60" s="166">
        <f t="shared" si="91"/>
        <v>0</v>
      </c>
      <c r="BD60" s="166">
        <f t="shared" si="91"/>
        <v>0</v>
      </c>
      <c r="BE60" s="166">
        <f t="shared" si="91"/>
        <v>0</v>
      </c>
      <c r="BF60" s="166">
        <f t="shared" si="91"/>
        <v>0</v>
      </c>
      <c r="BG60" s="166">
        <f t="shared" si="91"/>
        <v>0</v>
      </c>
      <c r="BH60" s="166">
        <f t="shared" si="91"/>
        <v>0</v>
      </c>
      <c r="BI60" s="166">
        <f t="shared" si="91"/>
        <v>0</v>
      </c>
      <c r="BJ60" s="166">
        <f t="shared" si="91"/>
        <v>0</v>
      </c>
      <c r="BK60" s="166">
        <f t="shared" si="91"/>
        <v>20.025600000000001</v>
      </c>
      <c r="BL60" s="166">
        <f t="shared" si="91"/>
        <v>0</v>
      </c>
      <c r="BM60" s="166">
        <f t="shared" si="91"/>
        <v>0</v>
      </c>
      <c r="BN60" s="166">
        <f t="shared" si="91"/>
        <v>5.2400000000000002</v>
      </c>
      <c r="BO60" s="166">
        <f t="shared" si="91"/>
        <v>0</v>
      </c>
      <c r="BP60" s="166">
        <f t="shared" si="91"/>
        <v>1</v>
      </c>
      <c r="BQ60" s="166">
        <f t="shared" si="91"/>
        <v>0</v>
      </c>
      <c r="BR60" s="166">
        <f t="shared" ref="BR60:BW60" si="100">BR61</f>
        <v>0</v>
      </c>
      <c r="BS60" s="166">
        <f t="shared" si="100"/>
        <v>0</v>
      </c>
      <c r="BT60" s="166">
        <f t="shared" si="100"/>
        <v>0</v>
      </c>
      <c r="BU60" s="166">
        <f t="shared" si="100"/>
        <v>0</v>
      </c>
      <c r="BV60" s="166">
        <f t="shared" si="100"/>
        <v>0</v>
      </c>
      <c r="BW60" s="166">
        <f t="shared" si="100"/>
        <v>0</v>
      </c>
      <c r="BX60" s="167" t="s">
        <v>258</v>
      </c>
    </row>
    <row r="61" s="176" customFormat="1" ht="47.25">
      <c r="A61" s="33" t="s">
        <v>77</v>
      </c>
      <c r="B61" s="34" t="s">
        <v>78</v>
      </c>
      <c r="C61" s="184" t="s">
        <v>258</v>
      </c>
      <c r="D61" s="168">
        <f>D62+D66</f>
        <v>20.025600000000001</v>
      </c>
      <c r="E61" s="168" t="s">
        <v>258</v>
      </c>
      <c r="F61" s="168" t="s">
        <v>258</v>
      </c>
      <c r="G61" s="168" t="s">
        <v>258</v>
      </c>
      <c r="H61" s="168" t="s">
        <v>258</v>
      </c>
      <c r="I61" s="168" t="s">
        <v>258</v>
      </c>
      <c r="J61" s="168">
        <f t="shared" ref="J61:BU61" si="101">J62+J66</f>
        <v>0</v>
      </c>
      <c r="K61" s="168">
        <f t="shared" si="101"/>
        <v>0</v>
      </c>
      <c r="L61" s="168">
        <f t="shared" si="101"/>
        <v>0</v>
      </c>
      <c r="M61" s="168">
        <f t="shared" si="101"/>
        <v>0</v>
      </c>
      <c r="N61" s="168">
        <f t="shared" si="101"/>
        <v>0</v>
      </c>
      <c r="O61" s="168">
        <f t="shared" si="101"/>
        <v>0</v>
      </c>
      <c r="P61" s="168">
        <f t="shared" si="101"/>
        <v>0</v>
      </c>
      <c r="Q61" s="168">
        <f t="shared" si="101"/>
        <v>0</v>
      </c>
      <c r="R61" s="168">
        <f t="shared" si="101"/>
        <v>0</v>
      </c>
      <c r="S61" s="168">
        <f t="shared" si="101"/>
        <v>0</v>
      </c>
      <c r="T61" s="168">
        <f t="shared" si="101"/>
        <v>0</v>
      </c>
      <c r="U61" s="168">
        <f t="shared" si="101"/>
        <v>11.41</v>
      </c>
      <c r="V61" s="168">
        <f t="shared" si="101"/>
        <v>0</v>
      </c>
      <c r="W61" s="168">
        <f t="shared" si="101"/>
        <v>0</v>
      </c>
      <c r="X61" s="168">
        <f t="shared" si="101"/>
        <v>0</v>
      </c>
      <c r="Y61" s="168">
        <f t="shared" si="101"/>
        <v>0</v>
      </c>
      <c r="Z61" s="168">
        <f t="shared" si="101"/>
        <v>1</v>
      </c>
      <c r="AA61" s="168">
        <f t="shared" si="101"/>
        <v>0</v>
      </c>
      <c r="AB61" s="168">
        <f t="shared" si="101"/>
        <v>0</v>
      </c>
      <c r="AC61" s="168">
        <f t="shared" si="101"/>
        <v>0</v>
      </c>
      <c r="AD61" s="168">
        <f t="shared" si="101"/>
        <v>0</v>
      </c>
      <c r="AE61" s="168">
        <f t="shared" si="101"/>
        <v>0</v>
      </c>
      <c r="AF61" s="168">
        <f t="shared" si="101"/>
        <v>0</v>
      </c>
      <c r="AG61" s="168">
        <f t="shared" si="101"/>
        <v>0</v>
      </c>
      <c r="AH61" s="168">
        <f t="shared" si="101"/>
        <v>0</v>
      </c>
      <c r="AI61" s="168">
        <f t="shared" si="101"/>
        <v>8.6156000000000006</v>
      </c>
      <c r="AJ61" s="168">
        <f t="shared" si="101"/>
        <v>0</v>
      </c>
      <c r="AK61" s="168">
        <f t="shared" si="101"/>
        <v>0</v>
      </c>
      <c r="AL61" s="168">
        <f t="shared" si="101"/>
        <v>5.2400000000000002</v>
      </c>
      <c r="AM61" s="168">
        <f t="shared" si="101"/>
        <v>0</v>
      </c>
      <c r="AN61" s="168">
        <f t="shared" si="101"/>
        <v>0</v>
      </c>
      <c r="AO61" s="168">
        <f t="shared" si="101"/>
        <v>0</v>
      </c>
      <c r="AP61" s="168">
        <f t="shared" si="101"/>
        <v>0</v>
      </c>
      <c r="AQ61" s="168">
        <f t="shared" si="101"/>
        <v>0</v>
      </c>
      <c r="AR61" s="168">
        <f t="shared" si="101"/>
        <v>0</v>
      </c>
      <c r="AS61" s="168">
        <f t="shared" si="101"/>
        <v>0</v>
      </c>
      <c r="AT61" s="168">
        <f t="shared" si="101"/>
        <v>0</v>
      </c>
      <c r="AU61" s="168">
        <f t="shared" si="101"/>
        <v>0</v>
      </c>
      <c r="AV61" s="168">
        <f t="shared" si="101"/>
        <v>0</v>
      </c>
      <c r="AW61" s="168">
        <f t="shared" si="101"/>
        <v>0</v>
      </c>
      <c r="AX61" s="168">
        <f t="shared" si="101"/>
        <v>0</v>
      </c>
      <c r="AY61" s="168">
        <f t="shared" si="101"/>
        <v>0</v>
      </c>
      <c r="AZ61" s="168">
        <f t="shared" si="101"/>
        <v>0</v>
      </c>
      <c r="BA61" s="168">
        <f t="shared" si="101"/>
        <v>0</v>
      </c>
      <c r="BB61" s="168">
        <f t="shared" si="101"/>
        <v>0</v>
      </c>
      <c r="BC61" s="168">
        <f t="shared" si="101"/>
        <v>0</v>
      </c>
      <c r="BD61" s="168">
        <f t="shared" si="101"/>
        <v>0</v>
      </c>
      <c r="BE61" s="168">
        <f t="shared" si="101"/>
        <v>0</v>
      </c>
      <c r="BF61" s="168">
        <f t="shared" si="101"/>
        <v>0</v>
      </c>
      <c r="BG61" s="168">
        <f t="shared" si="101"/>
        <v>0</v>
      </c>
      <c r="BH61" s="168">
        <f t="shared" si="101"/>
        <v>0</v>
      </c>
      <c r="BI61" s="168">
        <f t="shared" si="101"/>
        <v>0</v>
      </c>
      <c r="BJ61" s="168">
        <f t="shared" si="101"/>
        <v>0</v>
      </c>
      <c r="BK61" s="168">
        <f t="shared" si="101"/>
        <v>20.025600000000001</v>
      </c>
      <c r="BL61" s="168">
        <f t="shared" si="101"/>
        <v>0</v>
      </c>
      <c r="BM61" s="168">
        <f t="shared" si="101"/>
        <v>0</v>
      </c>
      <c r="BN61" s="168">
        <f t="shared" si="101"/>
        <v>5.2400000000000002</v>
      </c>
      <c r="BO61" s="168">
        <f t="shared" si="101"/>
        <v>0</v>
      </c>
      <c r="BP61" s="168">
        <f t="shared" si="101"/>
        <v>1</v>
      </c>
      <c r="BQ61" s="168">
        <f t="shared" si="101"/>
        <v>0</v>
      </c>
      <c r="BR61" s="168">
        <f t="shared" si="101"/>
        <v>0</v>
      </c>
      <c r="BS61" s="168">
        <f t="shared" si="101"/>
        <v>0</v>
      </c>
      <c r="BT61" s="168">
        <f t="shared" si="101"/>
        <v>0</v>
      </c>
      <c r="BU61" s="168">
        <f t="shared" si="101"/>
        <v>0</v>
      </c>
      <c r="BV61" s="168">
        <f>BV62+BV66</f>
        <v>0</v>
      </c>
      <c r="BW61" s="168">
        <f>BW62+BW66</f>
        <v>0</v>
      </c>
      <c r="BX61" s="169" t="s">
        <v>258</v>
      </c>
    </row>
    <row r="62" s="176" customFormat="1" ht="63">
      <c r="A62" s="33" t="s">
        <v>79</v>
      </c>
      <c r="B62" s="34" t="s">
        <v>80</v>
      </c>
      <c r="C62" s="184" t="s">
        <v>258</v>
      </c>
      <c r="D62" s="168">
        <f>D63</f>
        <v>8.6156000000000006</v>
      </c>
      <c r="E62" s="168" t="s">
        <v>258</v>
      </c>
      <c r="F62" s="168">
        <f t="shared" si="91"/>
        <v>0</v>
      </c>
      <c r="G62" s="168">
        <f t="shared" si="91"/>
        <v>0</v>
      </c>
      <c r="H62" s="168">
        <f t="shared" si="91"/>
        <v>0</v>
      </c>
      <c r="I62" s="168">
        <f t="shared" si="91"/>
        <v>0</v>
      </c>
      <c r="J62" s="168">
        <f t="shared" si="91"/>
        <v>0</v>
      </c>
      <c r="K62" s="168">
        <f t="shared" si="91"/>
        <v>0</v>
      </c>
      <c r="L62" s="168">
        <f t="shared" si="91"/>
        <v>0</v>
      </c>
      <c r="M62" s="168">
        <f t="shared" si="91"/>
        <v>0</v>
      </c>
      <c r="N62" s="168">
        <f t="shared" si="91"/>
        <v>0</v>
      </c>
      <c r="O62" s="168">
        <f t="shared" si="91"/>
        <v>0</v>
      </c>
      <c r="P62" s="168">
        <f t="shared" si="91"/>
        <v>0</v>
      </c>
      <c r="Q62" s="168">
        <f t="shared" si="91"/>
        <v>0</v>
      </c>
      <c r="R62" s="168">
        <f t="shared" si="91"/>
        <v>0</v>
      </c>
      <c r="S62" s="168">
        <f t="shared" si="91"/>
        <v>0</v>
      </c>
      <c r="T62" s="168">
        <f t="shared" si="91"/>
        <v>0</v>
      </c>
      <c r="U62" s="168">
        <f t="shared" si="91"/>
        <v>0</v>
      </c>
      <c r="V62" s="168">
        <f t="shared" si="91"/>
        <v>0</v>
      </c>
      <c r="W62" s="168">
        <f t="shared" si="91"/>
        <v>0</v>
      </c>
      <c r="X62" s="168">
        <f t="shared" si="91"/>
        <v>0</v>
      </c>
      <c r="Y62" s="168">
        <f t="shared" si="91"/>
        <v>0</v>
      </c>
      <c r="Z62" s="168">
        <f t="shared" si="91"/>
        <v>0</v>
      </c>
      <c r="AA62" s="168">
        <f t="shared" si="91"/>
        <v>0</v>
      </c>
      <c r="AB62" s="168">
        <f t="shared" si="91"/>
        <v>0</v>
      </c>
      <c r="AC62" s="168">
        <f t="shared" si="91"/>
        <v>0</v>
      </c>
      <c r="AD62" s="168">
        <f t="shared" si="91"/>
        <v>0</v>
      </c>
      <c r="AE62" s="168">
        <f t="shared" si="91"/>
        <v>0</v>
      </c>
      <c r="AF62" s="168">
        <f t="shared" si="91"/>
        <v>0</v>
      </c>
      <c r="AG62" s="168">
        <f t="shared" si="91"/>
        <v>0</v>
      </c>
      <c r="AH62" s="168">
        <f t="shared" si="91"/>
        <v>0</v>
      </c>
      <c r="AI62" s="168">
        <f t="shared" si="91"/>
        <v>8.6156000000000006</v>
      </c>
      <c r="AJ62" s="168">
        <f t="shared" si="91"/>
        <v>0</v>
      </c>
      <c r="AK62" s="168">
        <f t="shared" si="91"/>
        <v>0</v>
      </c>
      <c r="AL62" s="168">
        <f t="shared" si="91"/>
        <v>5.2400000000000002</v>
      </c>
      <c r="AM62" s="168">
        <f t="shared" si="91"/>
        <v>0</v>
      </c>
      <c r="AN62" s="168">
        <f t="shared" si="91"/>
        <v>0</v>
      </c>
      <c r="AO62" s="168">
        <f t="shared" si="91"/>
        <v>0</v>
      </c>
      <c r="AP62" s="168">
        <f t="shared" si="91"/>
        <v>0</v>
      </c>
      <c r="AQ62" s="168">
        <f t="shared" si="91"/>
        <v>0</v>
      </c>
      <c r="AR62" s="168">
        <f t="shared" si="91"/>
        <v>0</v>
      </c>
      <c r="AS62" s="168">
        <f t="shared" si="91"/>
        <v>0</v>
      </c>
      <c r="AT62" s="168">
        <f t="shared" si="91"/>
        <v>0</v>
      </c>
      <c r="AU62" s="168">
        <f t="shared" si="91"/>
        <v>0</v>
      </c>
      <c r="AV62" s="168">
        <f t="shared" si="91"/>
        <v>0</v>
      </c>
      <c r="AW62" s="168">
        <f t="shared" si="91"/>
        <v>0</v>
      </c>
      <c r="AX62" s="168">
        <f t="shared" si="91"/>
        <v>0</v>
      </c>
      <c r="AY62" s="168">
        <f t="shared" si="91"/>
        <v>0</v>
      </c>
      <c r="AZ62" s="168">
        <f t="shared" si="91"/>
        <v>0</v>
      </c>
      <c r="BA62" s="168">
        <f t="shared" si="91"/>
        <v>0</v>
      </c>
      <c r="BB62" s="168">
        <f t="shared" si="91"/>
        <v>0</v>
      </c>
      <c r="BC62" s="168">
        <f t="shared" si="91"/>
        <v>0</v>
      </c>
      <c r="BD62" s="168">
        <f t="shared" si="91"/>
        <v>0</v>
      </c>
      <c r="BE62" s="168">
        <f t="shared" si="91"/>
        <v>0</v>
      </c>
      <c r="BF62" s="168">
        <f t="shared" si="91"/>
        <v>0</v>
      </c>
      <c r="BG62" s="168">
        <f t="shared" si="91"/>
        <v>0</v>
      </c>
      <c r="BH62" s="168">
        <f t="shared" si="91"/>
        <v>0</v>
      </c>
      <c r="BI62" s="168">
        <f t="shared" si="91"/>
        <v>0</v>
      </c>
      <c r="BJ62" s="168">
        <f t="shared" si="91"/>
        <v>0</v>
      </c>
      <c r="BK62" s="168">
        <f t="shared" si="91"/>
        <v>8.6156000000000006</v>
      </c>
      <c r="BL62" s="168">
        <f t="shared" si="91"/>
        <v>0</v>
      </c>
      <c r="BM62" s="168">
        <f t="shared" si="91"/>
        <v>0</v>
      </c>
      <c r="BN62" s="168">
        <f t="shared" si="91"/>
        <v>5.2400000000000002</v>
      </c>
      <c r="BO62" s="168">
        <f t="shared" si="91"/>
        <v>0</v>
      </c>
      <c r="BP62" s="168">
        <f t="shared" si="91"/>
        <v>0</v>
      </c>
      <c r="BQ62" s="168">
        <f t="shared" si="91"/>
        <v>0</v>
      </c>
      <c r="BR62" s="168">
        <f t="shared" ref="BR62:BW62" si="102">BR63</f>
        <v>0</v>
      </c>
      <c r="BS62" s="168">
        <f t="shared" si="102"/>
        <v>0</v>
      </c>
      <c r="BT62" s="168">
        <f t="shared" si="102"/>
        <v>0</v>
      </c>
      <c r="BU62" s="168">
        <f t="shared" si="102"/>
        <v>0</v>
      </c>
      <c r="BV62" s="168">
        <f t="shared" si="102"/>
        <v>0</v>
      </c>
      <c r="BW62" s="168">
        <f t="shared" si="102"/>
        <v>0</v>
      </c>
      <c r="BX62" s="169" t="s">
        <v>258</v>
      </c>
    </row>
    <row r="63" s="176" customFormat="1" ht="47.25">
      <c r="A63" s="33" t="s">
        <v>81</v>
      </c>
      <c r="B63" s="34" t="s">
        <v>82</v>
      </c>
      <c r="C63" s="184" t="s">
        <v>258</v>
      </c>
      <c r="D63" s="168">
        <f>SUM(D64:D65)</f>
        <v>8.6156000000000006</v>
      </c>
      <c r="E63" s="168" t="s">
        <v>258</v>
      </c>
      <c r="F63" s="168" t="s">
        <v>258</v>
      </c>
      <c r="G63" s="168" t="s">
        <v>258</v>
      </c>
      <c r="H63" s="168" t="s">
        <v>258</v>
      </c>
      <c r="I63" s="168" t="s">
        <v>258</v>
      </c>
      <c r="J63" s="168">
        <f t="shared" ref="J63:BU63" si="103">SUM(J64:J65)</f>
        <v>0</v>
      </c>
      <c r="K63" s="168">
        <f t="shared" si="103"/>
        <v>0</v>
      </c>
      <c r="L63" s="168">
        <f t="shared" si="103"/>
        <v>0</v>
      </c>
      <c r="M63" s="168">
        <f t="shared" si="103"/>
        <v>0</v>
      </c>
      <c r="N63" s="168">
        <f t="shared" si="103"/>
        <v>0</v>
      </c>
      <c r="O63" s="168">
        <f t="shared" si="103"/>
        <v>0</v>
      </c>
      <c r="P63" s="168">
        <f t="shared" si="103"/>
        <v>0</v>
      </c>
      <c r="Q63" s="168">
        <f t="shared" si="103"/>
        <v>0</v>
      </c>
      <c r="R63" s="168">
        <f t="shared" si="103"/>
        <v>0</v>
      </c>
      <c r="S63" s="168">
        <f t="shared" si="103"/>
        <v>0</v>
      </c>
      <c r="T63" s="168">
        <f t="shared" si="103"/>
        <v>0</v>
      </c>
      <c r="U63" s="168">
        <f t="shared" si="103"/>
        <v>0</v>
      </c>
      <c r="V63" s="168">
        <f t="shared" si="103"/>
        <v>0</v>
      </c>
      <c r="W63" s="168">
        <f t="shared" si="103"/>
        <v>0</v>
      </c>
      <c r="X63" s="168">
        <f t="shared" si="103"/>
        <v>0</v>
      </c>
      <c r="Y63" s="168">
        <f t="shared" si="103"/>
        <v>0</v>
      </c>
      <c r="Z63" s="168">
        <f t="shared" si="103"/>
        <v>0</v>
      </c>
      <c r="AA63" s="168">
        <f t="shared" si="103"/>
        <v>0</v>
      </c>
      <c r="AB63" s="168">
        <f t="shared" si="103"/>
        <v>0</v>
      </c>
      <c r="AC63" s="168">
        <f t="shared" si="103"/>
        <v>0</v>
      </c>
      <c r="AD63" s="168">
        <f t="shared" si="103"/>
        <v>0</v>
      </c>
      <c r="AE63" s="168">
        <f t="shared" si="103"/>
        <v>0</v>
      </c>
      <c r="AF63" s="168">
        <f t="shared" si="103"/>
        <v>0</v>
      </c>
      <c r="AG63" s="168">
        <f t="shared" si="103"/>
        <v>0</v>
      </c>
      <c r="AH63" s="168">
        <f t="shared" si="103"/>
        <v>0</v>
      </c>
      <c r="AI63" s="168">
        <f t="shared" si="103"/>
        <v>8.6156000000000006</v>
      </c>
      <c r="AJ63" s="168">
        <f t="shared" si="103"/>
        <v>0</v>
      </c>
      <c r="AK63" s="168">
        <f t="shared" si="103"/>
        <v>0</v>
      </c>
      <c r="AL63" s="168">
        <f t="shared" si="103"/>
        <v>5.2400000000000002</v>
      </c>
      <c r="AM63" s="168">
        <f t="shared" si="103"/>
        <v>0</v>
      </c>
      <c r="AN63" s="168">
        <f t="shared" si="103"/>
        <v>0</v>
      </c>
      <c r="AO63" s="168">
        <f t="shared" si="103"/>
        <v>0</v>
      </c>
      <c r="AP63" s="168">
        <f t="shared" si="103"/>
        <v>0</v>
      </c>
      <c r="AQ63" s="168">
        <f t="shared" si="103"/>
        <v>0</v>
      </c>
      <c r="AR63" s="168">
        <f t="shared" si="103"/>
        <v>0</v>
      </c>
      <c r="AS63" s="168">
        <f t="shared" si="103"/>
        <v>0</v>
      </c>
      <c r="AT63" s="168">
        <f t="shared" si="103"/>
        <v>0</v>
      </c>
      <c r="AU63" s="168">
        <f t="shared" si="103"/>
        <v>0</v>
      </c>
      <c r="AV63" s="168">
        <f t="shared" si="103"/>
        <v>0</v>
      </c>
      <c r="AW63" s="168">
        <f t="shared" si="103"/>
        <v>0</v>
      </c>
      <c r="AX63" s="168">
        <f t="shared" si="103"/>
        <v>0</v>
      </c>
      <c r="AY63" s="168">
        <f t="shared" si="103"/>
        <v>0</v>
      </c>
      <c r="AZ63" s="168">
        <f t="shared" si="103"/>
        <v>0</v>
      </c>
      <c r="BA63" s="168">
        <f t="shared" si="103"/>
        <v>0</v>
      </c>
      <c r="BB63" s="168">
        <f t="shared" si="103"/>
        <v>0</v>
      </c>
      <c r="BC63" s="168">
        <f t="shared" si="103"/>
        <v>0</v>
      </c>
      <c r="BD63" s="168">
        <f t="shared" si="103"/>
        <v>0</v>
      </c>
      <c r="BE63" s="168">
        <f t="shared" si="103"/>
        <v>0</v>
      </c>
      <c r="BF63" s="168">
        <f t="shared" si="103"/>
        <v>0</v>
      </c>
      <c r="BG63" s="168">
        <f t="shared" si="103"/>
        <v>0</v>
      </c>
      <c r="BH63" s="168">
        <f t="shared" si="103"/>
        <v>0</v>
      </c>
      <c r="BI63" s="168">
        <f t="shared" si="103"/>
        <v>0</v>
      </c>
      <c r="BJ63" s="168">
        <f t="shared" si="103"/>
        <v>0</v>
      </c>
      <c r="BK63" s="168">
        <f t="shared" si="103"/>
        <v>8.6156000000000006</v>
      </c>
      <c r="BL63" s="168">
        <f t="shared" si="103"/>
        <v>0</v>
      </c>
      <c r="BM63" s="168">
        <f t="shared" si="103"/>
        <v>0</v>
      </c>
      <c r="BN63" s="168">
        <f t="shared" si="103"/>
        <v>5.2400000000000002</v>
      </c>
      <c r="BO63" s="168">
        <f t="shared" si="103"/>
        <v>0</v>
      </c>
      <c r="BP63" s="168">
        <f t="shared" si="103"/>
        <v>0</v>
      </c>
      <c r="BQ63" s="168">
        <f t="shared" si="103"/>
        <v>0</v>
      </c>
      <c r="BR63" s="168">
        <f t="shared" si="103"/>
        <v>0</v>
      </c>
      <c r="BS63" s="168">
        <f t="shared" si="103"/>
        <v>0</v>
      </c>
      <c r="BT63" s="168">
        <f t="shared" si="103"/>
        <v>0</v>
      </c>
      <c r="BU63" s="168">
        <f t="shared" si="103"/>
        <v>0</v>
      </c>
      <c r="BV63" s="168">
        <f>SUM(BV64:BV65)</f>
        <v>0</v>
      </c>
      <c r="BW63" s="168">
        <f>SUM(BW64:BW65)</f>
        <v>0</v>
      </c>
      <c r="BX63" s="169" t="s">
        <v>258</v>
      </c>
    </row>
    <row r="64" ht="47.25">
      <c r="A64" s="24" t="s">
        <v>83</v>
      </c>
      <c r="B64" s="40" t="s">
        <v>152</v>
      </c>
      <c r="C64" s="9" t="s">
        <v>153</v>
      </c>
      <c r="D64" s="170">
        <v>4.609</v>
      </c>
      <c r="E64" s="172" t="s">
        <v>258</v>
      </c>
      <c r="F64" s="172">
        <v>0</v>
      </c>
      <c r="G64" s="172">
        <v>0</v>
      </c>
      <c r="H64" s="172">
        <v>0</v>
      </c>
      <c r="I64" s="172">
        <v>0</v>
      </c>
      <c r="J64" s="172">
        <v>0</v>
      </c>
      <c r="K64" s="172">
        <v>0</v>
      </c>
      <c r="L64" s="172">
        <v>0</v>
      </c>
      <c r="M64" s="173">
        <v>0</v>
      </c>
      <c r="N64" s="173">
        <v>0</v>
      </c>
      <c r="O64" s="173">
        <v>0</v>
      </c>
      <c r="P64" s="173">
        <v>0</v>
      </c>
      <c r="Q64" s="173">
        <v>0</v>
      </c>
      <c r="R64" s="173">
        <v>0</v>
      </c>
      <c r="S64" s="173">
        <v>0</v>
      </c>
      <c r="T64" s="173"/>
      <c r="U64" s="173"/>
      <c r="V64" s="173"/>
      <c r="W64" s="173"/>
      <c r="X64" s="173"/>
      <c r="Y64" s="173"/>
      <c r="Z64" s="173"/>
      <c r="AA64" s="173">
        <v>0</v>
      </c>
      <c r="AB64" s="173">
        <v>0</v>
      </c>
      <c r="AC64" s="173">
        <v>0</v>
      </c>
      <c r="AD64" s="173">
        <v>0</v>
      </c>
      <c r="AE64" s="173">
        <v>0</v>
      </c>
      <c r="AF64" s="173">
        <v>0</v>
      </c>
      <c r="AG64" s="173">
        <v>0</v>
      </c>
      <c r="AH64" s="173"/>
      <c r="AI64" s="173">
        <v>4.609</v>
      </c>
      <c r="AJ64" s="173"/>
      <c r="AK64" s="173"/>
      <c r="AL64" s="173">
        <v>2.7599999999999998</v>
      </c>
      <c r="AM64" s="173"/>
      <c r="AN64" s="173"/>
      <c r="AO64" s="173">
        <v>0</v>
      </c>
      <c r="AP64" s="173">
        <v>0</v>
      </c>
      <c r="AQ64" s="173">
        <v>0</v>
      </c>
      <c r="AR64" s="173">
        <v>0</v>
      </c>
      <c r="AS64" s="172">
        <v>0</v>
      </c>
      <c r="AT64" s="173">
        <v>0</v>
      </c>
      <c r="AU64" s="173">
        <v>0</v>
      </c>
      <c r="AV64" s="173"/>
      <c r="AW64" s="173"/>
      <c r="AX64" s="173"/>
      <c r="AY64" s="173"/>
      <c r="AZ64" s="173"/>
      <c r="BA64" s="173"/>
      <c r="BB64" s="173"/>
      <c r="BC64" s="173">
        <v>0</v>
      </c>
      <c r="BD64" s="173">
        <v>0</v>
      </c>
      <c r="BE64" s="173">
        <v>0</v>
      </c>
      <c r="BF64" s="173">
        <v>0</v>
      </c>
      <c r="BG64" s="173">
        <v>0</v>
      </c>
      <c r="BH64" s="173">
        <v>0</v>
      </c>
      <c r="BI64" s="173">
        <v>0</v>
      </c>
      <c r="BJ64" s="174">
        <f t="shared" si="79"/>
        <v>0</v>
      </c>
      <c r="BK64" s="174">
        <f t="shared" si="79"/>
        <v>4.609</v>
      </c>
      <c r="BL64" s="174">
        <f t="shared" si="79"/>
        <v>0</v>
      </c>
      <c r="BM64" s="174">
        <f t="shared" si="79"/>
        <v>0</v>
      </c>
      <c r="BN64" s="174">
        <f t="shared" si="79"/>
        <v>2.7599999999999998</v>
      </c>
      <c r="BO64" s="174">
        <f t="shared" si="79"/>
        <v>0</v>
      </c>
      <c r="BP64" s="174">
        <f t="shared" si="79"/>
        <v>0</v>
      </c>
      <c r="BQ64" s="173">
        <v>0</v>
      </c>
      <c r="BR64" s="173">
        <v>0</v>
      </c>
      <c r="BS64" s="173">
        <v>0</v>
      </c>
      <c r="BT64" s="173">
        <v>0</v>
      </c>
      <c r="BU64" s="173">
        <v>0</v>
      </c>
      <c r="BV64" s="173">
        <v>0</v>
      </c>
      <c r="BW64" s="173">
        <v>0</v>
      </c>
      <c r="BX64" s="173" t="s">
        <v>258</v>
      </c>
    </row>
    <row r="65" ht="45">
      <c r="A65" s="24" t="s">
        <v>86</v>
      </c>
      <c r="B65" s="40" t="s">
        <v>154</v>
      </c>
      <c r="C65" s="9" t="s">
        <v>155</v>
      </c>
      <c r="D65" s="170">
        <v>4.0066000000000006</v>
      </c>
      <c r="E65" s="172" t="s">
        <v>258</v>
      </c>
      <c r="F65" s="172">
        <v>0</v>
      </c>
      <c r="G65" s="172">
        <v>0</v>
      </c>
      <c r="H65" s="172">
        <v>0</v>
      </c>
      <c r="I65" s="172">
        <v>0</v>
      </c>
      <c r="J65" s="172">
        <v>0</v>
      </c>
      <c r="K65" s="172">
        <v>0</v>
      </c>
      <c r="L65" s="172">
        <v>0</v>
      </c>
      <c r="M65" s="173">
        <v>0</v>
      </c>
      <c r="N65" s="173">
        <v>0</v>
      </c>
      <c r="O65" s="173">
        <v>0</v>
      </c>
      <c r="P65" s="173">
        <v>0</v>
      </c>
      <c r="Q65" s="173">
        <v>0</v>
      </c>
      <c r="R65" s="173">
        <v>0</v>
      </c>
      <c r="S65" s="173">
        <v>0</v>
      </c>
      <c r="T65" s="173"/>
      <c r="U65" s="173"/>
      <c r="V65" s="173"/>
      <c r="W65" s="173"/>
      <c r="X65" s="173"/>
      <c r="Y65" s="173"/>
      <c r="Z65" s="173"/>
      <c r="AA65" s="173">
        <v>0</v>
      </c>
      <c r="AB65" s="173">
        <v>0</v>
      </c>
      <c r="AC65" s="173">
        <v>0</v>
      </c>
      <c r="AD65" s="173">
        <v>0</v>
      </c>
      <c r="AE65" s="173">
        <v>0</v>
      </c>
      <c r="AF65" s="173">
        <v>0</v>
      </c>
      <c r="AG65" s="173">
        <v>0</v>
      </c>
      <c r="AH65" s="173"/>
      <c r="AI65" s="173">
        <v>4.0066000000000006</v>
      </c>
      <c r="AJ65" s="173"/>
      <c r="AK65" s="173"/>
      <c r="AL65" s="173">
        <v>2.48</v>
      </c>
      <c r="AM65" s="173"/>
      <c r="AN65" s="173"/>
      <c r="AO65" s="173">
        <v>0</v>
      </c>
      <c r="AP65" s="173">
        <v>0</v>
      </c>
      <c r="AQ65" s="173">
        <v>0</v>
      </c>
      <c r="AR65" s="173">
        <v>0</v>
      </c>
      <c r="AS65" s="172">
        <v>0</v>
      </c>
      <c r="AT65" s="173">
        <v>0</v>
      </c>
      <c r="AU65" s="173">
        <v>0</v>
      </c>
      <c r="AV65" s="173"/>
      <c r="AW65" s="173"/>
      <c r="AX65" s="173"/>
      <c r="AY65" s="173"/>
      <c r="AZ65" s="173"/>
      <c r="BA65" s="173"/>
      <c r="BB65" s="173"/>
      <c r="BC65" s="173">
        <v>0</v>
      </c>
      <c r="BD65" s="173">
        <v>0</v>
      </c>
      <c r="BE65" s="173">
        <v>0</v>
      </c>
      <c r="BF65" s="173">
        <v>0</v>
      </c>
      <c r="BG65" s="173">
        <v>0</v>
      </c>
      <c r="BH65" s="173">
        <v>0</v>
      </c>
      <c r="BI65" s="173">
        <v>0</v>
      </c>
      <c r="BJ65" s="174">
        <f t="shared" si="79"/>
        <v>0</v>
      </c>
      <c r="BK65" s="174">
        <f t="shared" si="79"/>
        <v>4.0066000000000006</v>
      </c>
      <c r="BL65" s="174">
        <f t="shared" si="79"/>
        <v>0</v>
      </c>
      <c r="BM65" s="174">
        <f t="shared" si="79"/>
        <v>0</v>
      </c>
      <c r="BN65" s="174">
        <f t="shared" si="79"/>
        <v>2.48</v>
      </c>
      <c r="BO65" s="174">
        <f t="shared" si="79"/>
        <v>0</v>
      </c>
      <c r="BP65" s="174">
        <f t="shared" si="79"/>
        <v>0</v>
      </c>
      <c r="BQ65" s="173">
        <v>0</v>
      </c>
      <c r="BR65" s="173">
        <v>0</v>
      </c>
      <c r="BS65" s="173">
        <v>0</v>
      </c>
      <c r="BT65" s="173">
        <v>0</v>
      </c>
      <c r="BU65" s="173">
        <v>0</v>
      </c>
      <c r="BV65" s="173">
        <v>0</v>
      </c>
      <c r="BW65" s="173">
        <v>0</v>
      </c>
      <c r="BX65" s="173" t="s">
        <v>258</v>
      </c>
    </row>
    <row r="66" s="176" customFormat="1" ht="45">
      <c r="A66" s="33" t="s">
        <v>116</v>
      </c>
      <c r="B66" s="34" t="s">
        <v>117</v>
      </c>
      <c r="C66" s="184" t="s">
        <v>258</v>
      </c>
      <c r="D66" s="168">
        <f>D68</f>
        <v>11.41</v>
      </c>
      <c r="E66" s="168" t="s">
        <v>258</v>
      </c>
      <c r="F66" s="168" t="s">
        <v>258</v>
      </c>
      <c r="G66" s="168" t="s">
        <v>258</v>
      </c>
      <c r="H66" s="168" t="s">
        <v>258</v>
      </c>
      <c r="I66" s="168" t="s">
        <v>258</v>
      </c>
      <c r="J66" s="168">
        <f t="shared" ref="J66:BU66" si="104">J68</f>
        <v>0</v>
      </c>
      <c r="K66" s="168">
        <f t="shared" si="104"/>
        <v>0</v>
      </c>
      <c r="L66" s="168">
        <f t="shared" si="104"/>
        <v>0</v>
      </c>
      <c r="M66" s="168">
        <f t="shared" si="104"/>
        <v>0</v>
      </c>
      <c r="N66" s="168">
        <f t="shared" si="104"/>
        <v>0</v>
      </c>
      <c r="O66" s="168">
        <f t="shared" si="104"/>
        <v>0</v>
      </c>
      <c r="P66" s="168">
        <f t="shared" si="104"/>
        <v>0</v>
      </c>
      <c r="Q66" s="168">
        <f t="shared" si="104"/>
        <v>0</v>
      </c>
      <c r="R66" s="168">
        <f t="shared" si="104"/>
        <v>0</v>
      </c>
      <c r="S66" s="168">
        <f t="shared" si="104"/>
        <v>0</v>
      </c>
      <c r="T66" s="168">
        <f t="shared" si="104"/>
        <v>0</v>
      </c>
      <c r="U66" s="168">
        <f t="shared" si="104"/>
        <v>11.41</v>
      </c>
      <c r="V66" s="168">
        <f t="shared" si="104"/>
        <v>0</v>
      </c>
      <c r="W66" s="168">
        <f t="shared" si="104"/>
        <v>0</v>
      </c>
      <c r="X66" s="168">
        <f t="shared" si="104"/>
        <v>0</v>
      </c>
      <c r="Y66" s="168">
        <f t="shared" si="104"/>
        <v>0</v>
      </c>
      <c r="Z66" s="168">
        <f t="shared" si="104"/>
        <v>1</v>
      </c>
      <c r="AA66" s="168">
        <f t="shared" si="104"/>
        <v>0</v>
      </c>
      <c r="AB66" s="168">
        <f t="shared" si="104"/>
        <v>0</v>
      </c>
      <c r="AC66" s="168">
        <f t="shared" si="104"/>
        <v>0</v>
      </c>
      <c r="AD66" s="168">
        <f t="shared" si="104"/>
        <v>0</v>
      </c>
      <c r="AE66" s="168">
        <f t="shared" si="104"/>
        <v>0</v>
      </c>
      <c r="AF66" s="168">
        <f t="shared" si="104"/>
        <v>0</v>
      </c>
      <c r="AG66" s="168">
        <f t="shared" si="104"/>
        <v>0</v>
      </c>
      <c r="AH66" s="168">
        <f t="shared" si="104"/>
        <v>0</v>
      </c>
      <c r="AI66" s="168">
        <f t="shared" si="104"/>
        <v>0</v>
      </c>
      <c r="AJ66" s="168">
        <f t="shared" si="104"/>
        <v>0</v>
      </c>
      <c r="AK66" s="168">
        <f t="shared" si="104"/>
        <v>0</v>
      </c>
      <c r="AL66" s="168">
        <f t="shared" si="104"/>
        <v>0</v>
      </c>
      <c r="AM66" s="168">
        <f t="shared" si="104"/>
        <v>0</v>
      </c>
      <c r="AN66" s="168">
        <f t="shared" si="104"/>
        <v>0</v>
      </c>
      <c r="AO66" s="168">
        <f t="shared" si="104"/>
        <v>0</v>
      </c>
      <c r="AP66" s="168">
        <f t="shared" si="104"/>
        <v>0</v>
      </c>
      <c r="AQ66" s="168">
        <f t="shared" si="104"/>
        <v>0</v>
      </c>
      <c r="AR66" s="168">
        <f t="shared" si="104"/>
        <v>0</v>
      </c>
      <c r="AS66" s="168">
        <f t="shared" si="104"/>
        <v>0</v>
      </c>
      <c r="AT66" s="168">
        <f t="shared" si="104"/>
        <v>0</v>
      </c>
      <c r="AU66" s="168">
        <f t="shared" si="104"/>
        <v>0</v>
      </c>
      <c r="AV66" s="168">
        <f t="shared" si="104"/>
        <v>0</v>
      </c>
      <c r="AW66" s="168">
        <f t="shared" si="104"/>
        <v>0</v>
      </c>
      <c r="AX66" s="168">
        <f t="shared" si="104"/>
        <v>0</v>
      </c>
      <c r="AY66" s="168">
        <f t="shared" si="104"/>
        <v>0</v>
      </c>
      <c r="AZ66" s="168">
        <f t="shared" si="104"/>
        <v>0</v>
      </c>
      <c r="BA66" s="168">
        <f t="shared" si="104"/>
        <v>0</v>
      </c>
      <c r="BB66" s="168">
        <f t="shared" si="104"/>
        <v>0</v>
      </c>
      <c r="BC66" s="168">
        <f t="shared" si="104"/>
        <v>0</v>
      </c>
      <c r="BD66" s="168">
        <f t="shared" si="104"/>
        <v>0</v>
      </c>
      <c r="BE66" s="168">
        <f t="shared" si="104"/>
        <v>0</v>
      </c>
      <c r="BF66" s="168">
        <f t="shared" si="104"/>
        <v>0</v>
      </c>
      <c r="BG66" s="168">
        <f t="shared" si="104"/>
        <v>0</v>
      </c>
      <c r="BH66" s="168">
        <f t="shared" si="104"/>
        <v>0</v>
      </c>
      <c r="BI66" s="168">
        <f t="shared" si="104"/>
        <v>0</v>
      </c>
      <c r="BJ66" s="168">
        <f t="shared" si="104"/>
        <v>0</v>
      </c>
      <c r="BK66" s="168">
        <f t="shared" si="104"/>
        <v>11.41</v>
      </c>
      <c r="BL66" s="168">
        <f t="shared" si="104"/>
        <v>0</v>
      </c>
      <c r="BM66" s="168">
        <f t="shared" si="104"/>
        <v>0</v>
      </c>
      <c r="BN66" s="168">
        <f t="shared" si="104"/>
        <v>0</v>
      </c>
      <c r="BO66" s="168">
        <f t="shared" si="104"/>
        <v>0</v>
      </c>
      <c r="BP66" s="168">
        <f t="shared" si="104"/>
        <v>1</v>
      </c>
      <c r="BQ66" s="168">
        <f t="shared" si="104"/>
        <v>0</v>
      </c>
      <c r="BR66" s="168">
        <f t="shared" si="104"/>
        <v>0</v>
      </c>
      <c r="BS66" s="168">
        <f t="shared" si="104"/>
        <v>0</v>
      </c>
      <c r="BT66" s="168">
        <f t="shared" si="104"/>
        <v>0</v>
      </c>
      <c r="BU66" s="168">
        <f t="shared" si="104"/>
        <v>0</v>
      </c>
      <c r="BV66" s="168">
        <f>BV68</f>
        <v>0</v>
      </c>
      <c r="BW66" s="168">
        <f>BW68</f>
        <v>0</v>
      </c>
      <c r="BX66" s="169" t="s">
        <v>258</v>
      </c>
    </row>
    <row r="67" s="176" customFormat="1" ht="45">
      <c r="A67" s="33" t="s">
        <v>118</v>
      </c>
      <c r="B67" s="34" t="s">
        <v>119</v>
      </c>
      <c r="C67" s="184" t="s">
        <v>258</v>
      </c>
      <c r="D67" s="168">
        <f>D68</f>
        <v>11.41</v>
      </c>
      <c r="E67" s="168" t="s">
        <v>258</v>
      </c>
      <c r="F67" s="168" t="s">
        <v>258</v>
      </c>
      <c r="G67" s="168" t="s">
        <v>258</v>
      </c>
      <c r="H67" s="168" t="s">
        <v>258</v>
      </c>
      <c r="I67" s="168" t="s">
        <v>258</v>
      </c>
      <c r="J67" s="168">
        <f t="shared" ref="J67:BU67" si="105">J68</f>
        <v>0</v>
      </c>
      <c r="K67" s="168">
        <f t="shared" si="105"/>
        <v>0</v>
      </c>
      <c r="L67" s="168">
        <f t="shared" si="105"/>
        <v>0</v>
      </c>
      <c r="M67" s="168">
        <f t="shared" si="105"/>
        <v>0</v>
      </c>
      <c r="N67" s="168">
        <f t="shared" si="105"/>
        <v>0</v>
      </c>
      <c r="O67" s="168">
        <f t="shared" si="105"/>
        <v>0</v>
      </c>
      <c r="P67" s="168">
        <f t="shared" si="105"/>
        <v>0</v>
      </c>
      <c r="Q67" s="168">
        <f t="shared" si="105"/>
        <v>0</v>
      </c>
      <c r="R67" s="168">
        <f t="shared" si="105"/>
        <v>0</v>
      </c>
      <c r="S67" s="168">
        <f t="shared" si="105"/>
        <v>0</v>
      </c>
      <c r="T67" s="168">
        <f t="shared" si="105"/>
        <v>0</v>
      </c>
      <c r="U67" s="168">
        <f t="shared" si="105"/>
        <v>11.41</v>
      </c>
      <c r="V67" s="168">
        <f t="shared" si="105"/>
        <v>0</v>
      </c>
      <c r="W67" s="168">
        <f t="shared" si="105"/>
        <v>0</v>
      </c>
      <c r="X67" s="168">
        <f t="shared" si="105"/>
        <v>0</v>
      </c>
      <c r="Y67" s="168">
        <f t="shared" si="105"/>
        <v>0</v>
      </c>
      <c r="Z67" s="168">
        <f t="shared" si="105"/>
        <v>1</v>
      </c>
      <c r="AA67" s="168">
        <f t="shared" si="105"/>
        <v>0</v>
      </c>
      <c r="AB67" s="168">
        <f t="shared" si="105"/>
        <v>0</v>
      </c>
      <c r="AC67" s="168">
        <f t="shared" si="105"/>
        <v>0</v>
      </c>
      <c r="AD67" s="168">
        <f t="shared" si="105"/>
        <v>0</v>
      </c>
      <c r="AE67" s="168">
        <f t="shared" si="105"/>
        <v>0</v>
      </c>
      <c r="AF67" s="168">
        <f t="shared" si="105"/>
        <v>0</v>
      </c>
      <c r="AG67" s="168">
        <f t="shared" si="105"/>
        <v>0</v>
      </c>
      <c r="AH67" s="168">
        <f t="shared" si="105"/>
        <v>0</v>
      </c>
      <c r="AI67" s="168">
        <f t="shared" si="105"/>
        <v>0</v>
      </c>
      <c r="AJ67" s="168">
        <f t="shared" si="105"/>
        <v>0</v>
      </c>
      <c r="AK67" s="168">
        <f t="shared" si="105"/>
        <v>0</v>
      </c>
      <c r="AL67" s="168">
        <f t="shared" si="105"/>
        <v>0</v>
      </c>
      <c r="AM67" s="168">
        <f t="shared" si="105"/>
        <v>0</v>
      </c>
      <c r="AN67" s="168">
        <f t="shared" si="105"/>
        <v>0</v>
      </c>
      <c r="AO67" s="168">
        <f t="shared" si="105"/>
        <v>0</v>
      </c>
      <c r="AP67" s="168">
        <f t="shared" si="105"/>
        <v>0</v>
      </c>
      <c r="AQ67" s="168">
        <f t="shared" si="105"/>
        <v>0</v>
      </c>
      <c r="AR67" s="168">
        <f t="shared" si="105"/>
        <v>0</v>
      </c>
      <c r="AS67" s="168">
        <f t="shared" si="105"/>
        <v>0</v>
      </c>
      <c r="AT67" s="168">
        <f t="shared" si="105"/>
        <v>0</v>
      </c>
      <c r="AU67" s="168">
        <f t="shared" si="105"/>
        <v>0</v>
      </c>
      <c r="AV67" s="168">
        <f t="shared" si="105"/>
        <v>0</v>
      </c>
      <c r="AW67" s="168">
        <f t="shared" si="105"/>
        <v>0</v>
      </c>
      <c r="AX67" s="168">
        <f t="shared" si="105"/>
        <v>0</v>
      </c>
      <c r="AY67" s="168">
        <f t="shared" si="105"/>
        <v>0</v>
      </c>
      <c r="AZ67" s="168">
        <f t="shared" si="105"/>
        <v>0</v>
      </c>
      <c r="BA67" s="168">
        <f t="shared" si="105"/>
        <v>0</v>
      </c>
      <c r="BB67" s="168">
        <f t="shared" si="105"/>
        <v>0</v>
      </c>
      <c r="BC67" s="168">
        <f t="shared" si="105"/>
        <v>0</v>
      </c>
      <c r="BD67" s="168">
        <f t="shared" si="105"/>
        <v>0</v>
      </c>
      <c r="BE67" s="168">
        <f t="shared" si="105"/>
        <v>0</v>
      </c>
      <c r="BF67" s="168">
        <f t="shared" si="105"/>
        <v>0</v>
      </c>
      <c r="BG67" s="168">
        <f t="shared" si="105"/>
        <v>0</v>
      </c>
      <c r="BH67" s="168">
        <f t="shared" si="105"/>
        <v>0</v>
      </c>
      <c r="BI67" s="168">
        <f t="shared" si="105"/>
        <v>0</v>
      </c>
      <c r="BJ67" s="168">
        <f t="shared" si="105"/>
        <v>0</v>
      </c>
      <c r="BK67" s="168">
        <f t="shared" si="105"/>
        <v>11.41</v>
      </c>
      <c r="BL67" s="168">
        <f t="shared" si="105"/>
        <v>0</v>
      </c>
      <c r="BM67" s="168">
        <f t="shared" si="105"/>
        <v>0</v>
      </c>
      <c r="BN67" s="168">
        <f t="shared" si="105"/>
        <v>0</v>
      </c>
      <c r="BO67" s="168">
        <f t="shared" si="105"/>
        <v>0</v>
      </c>
      <c r="BP67" s="168">
        <f t="shared" si="105"/>
        <v>1</v>
      </c>
      <c r="BQ67" s="168">
        <f t="shared" si="105"/>
        <v>0</v>
      </c>
      <c r="BR67" s="168">
        <f t="shared" si="105"/>
        <v>0</v>
      </c>
      <c r="BS67" s="168">
        <f t="shared" si="105"/>
        <v>0</v>
      </c>
      <c r="BT67" s="168">
        <f t="shared" si="105"/>
        <v>0</v>
      </c>
      <c r="BU67" s="168">
        <f t="shared" si="105"/>
        <v>0</v>
      </c>
      <c r="BV67" s="168">
        <f>BV68</f>
        <v>0</v>
      </c>
      <c r="BW67" s="168">
        <f>BW68</f>
        <v>0</v>
      </c>
      <c r="BX67" s="169" t="s">
        <v>258</v>
      </c>
    </row>
    <row r="68" ht="75">
      <c r="A68" s="24" t="s">
        <v>120</v>
      </c>
      <c r="B68" s="40" t="s">
        <v>156</v>
      </c>
      <c r="C68" s="9" t="s">
        <v>155</v>
      </c>
      <c r="D68" s="170">
        <v>11.41</v>
      </c>
      <c r="E68" s="172" t="s">
        <v>258</v>
      </c>
      <c r="F68" s="172">
        <v>0</v>
      </c>
      <c r="G68" s="172">
        <v>0</v>
      </c>
      <c r="H68" s="172">
        <v>0</v>
      </c>
      <c r="I68" s="172">
        <v>0</v>
      </c>
      <c r="J68" s="172">
        <v>0</v>
      </c>
      <c r="K68" s="172">
        <v>0</v>
      </c>
      <c r="L68" s="172">
        <v>0</v>
      </c>
      <c r="M68" s="173">
        <v>0</v>
      </c>
      <c r="N68" s="173">
        <v>0</v>
      </c>
      <c r="O68" s="173">
        <v>0</v>
      </c>
      <c r="P68" s="173">
        <v>0</v>
      </c>
      <c r="Q68" s="173">
        <v>0</v>
      </c>
      <c r="R68" s="173">
        <v>0</v>
      </c>
      <c r="S68" s="173">
        <v>0</v>
      </c>
      <c r="T68" s="173"/>
      <c r="U68" s="173">
        <v>11.41</v>
      </c>
      <c r="V68" s="173"/>
      <c r="W68" s="173"/>
      <c r="X68" s="170"/>
      <c r="Y68" s="173"/>
      <c r="Z68" s="173">
        <v>1</v>
      </c>
      <c r="AA68" s="173">
        <v>0</v>
      </c>
      <c r="AB68" s="173">
        <v>0</v>
      </c>
      <c r="AC68" s="173">
        <v>0</v>
      </c>
      <c r="AD68" s="173">
        <v>0</v>
      </c>
      <c r="AE68" s="173">
        <v>0</v>
      </c>
      <c r="AF68" s="173">
        <v>0</v>
      </c>
      <c r="AG68" s="173">
        <v>0</v>
      </c>
      <c r="AH68" s="173"/>
      <c r="AI68" s="173"/>
      <c r="AJ68" s="173"/>
      <c r="AK68" s="173"/>
      <c r="AL68" s="173"/>
      <c r="AM68" s="173"/>
      <c r="AN68" s="173"/>
      <c r="AO68" s="173">
        <v>0</v>
      </c>
      <c r="AP68" s="173">
        <v>0</v>
      </c>
      <c r="AQ68" s="173">
        <v>0</v>
      </c>
      <c r="AR68" s="173">
        <v>0</v>
      </c>
      <c r="AS68" s="172">
        <v>0</v>
      </c>
      <c r="AT68" s="173">
        <v>0</v>
      </c>
      <c r="AU68" s="173">
        <v>0</v>
      </c>
      <c r="AV68" s="173"/>
      <c r="AW68" s="173"/>
      <c r="AX68" s="173"/>
      <c r="AY68" s="173"/>
      <c r="AZ68" s="173"/>
      <c r="BA68" s="173"/>
      <c r="BB68" s="173"/>
      <c r="BC68" s="173">
        <v>0</v>
      </c>
      <c r="BD68" s="173">
        <v>0</v>
      </c>
      <c r="BE68" s="173">
        <v>0</v>
      </c>
      <c r="BF68" s="173">
        <v>0</v>
      </c>
      <c r="BG68" s="173">
        <v>0</v>
      </c>
      <c r="BH68" s="173">
        <v>0</v>
      </c>
      <c r="BI68" s="173">
        <v>0</v>
      </c>
      <c r="BJ68" s="174">
        <f t="shared" si="79"/>
        <v>0</v>
      </c>
      <c r="BK68" s="174">
        <f t="shared" si="79"/>
        <v>11.41</v>
      </c>
      <c r="BL68" s="174">
        <f t="shared" si="79"/>
        <v>0</v>
      </c>
      <c r="BM68" s="174">
        <f t="shared" si="79"/>
        <v>0</v>
      </c>
      <c r="BN68" s="174">
        <f t="shared" si="79"/>
        <v>0</v>
      </c>
      <c r="BO68" s="174">
        <f t="shared" si="79"/>
        <v>0</v>
      </c>
      <c r="BP68" s="174">
        <f t="shared" si="79"/>
        <v>1</v>
      </c>
      <c r="BQ68" s="173">
        <v>0</v>
      </c>
      <c r="BR68" s="173">
        <v>0</v>
      </c>
      <c r="BS68" s="173">
        <v>0</v>
      </c>
      <c r="BT68" s="173">
        <v>0</v>
      </c>
      <c r="BU68" s="173">
        <v>0</v>
      </c>
      <c r="BV68" s="173">
        <v>0</v>
      </c>
      <c r="BW68" s="173">
        <v>0</v>
      </c>
      <c r="BX68" s="173" t="s">
        <v>258</v>
      </c>
    </row>
    <row r="69" s="181" customFormat="1" ht="17.25">
      <c r="A69" s="28"/>
      <c r="B69" s="53" t="s">
        <v>157</v>
      </c>
      <c r="C69" s="182" t="s">
        <v>258</v>
      </c>
      <c r="D69" s="166">
        <f t="shared" ref="D69:BO69" si="106">D70</f>
        <v>144.67681999999999</v>
      </c>
      <c r="E69" s="166" t="s">
        <v>258</v>
      </c>
      <c r="F69" s="166">
        <f t="shared" si="106"/>
        <v>0</v>
      </c>
      <c r="G69" s="166">
        <f t="shared" si="106"/>
        <v>0</v>
      </c>
      <c r="H69" s="166">
        <f t="shared" si="106"/>
        <v>0</v>
      </c>
      <c r="I69" s="166">
        <f t="shared" si="106"/>
        <v>0</v>
      </c>
      <c r="J69" s="166">
        <f t="shared" si="106"/>
        <v>0</v>
      </c>
      <c r="K69" s="166">
        <f t="shared" si="106"/>
        <v>0</v>
      </c>
      <c r="L69" s="166">
        <f t="shared" si="106"/>
        <v>0</v>
      </c>
      <c r="M69" s="166">
        <f t="shared" si="106"/>
        <v>0</v>
      </c>
      <c r="N69" s="166">
        <f t="shared" si="106"/>
        <v>0</v>
      </c>
      <c r="O69" s="166">
        <f t="shared" si="106"/>
        <v>0</v>
      </c>
      <c r="P69" s="166">
        <f t="shared" si="106"/>
        <v>0</v>
      </c>
      <c r="Q69" s="166">
        <f t="shared" si="106"/>
        <v>0</v>
      </c>
      <c r="R69" s="166">
        <f t="shared" si="106"/>
        <v>0</v>
      </c>
      <c r="S69" s="166">
        <f t="shared" si="106"/>
        <v>0</v>
      </c>
      <c r="T69" s="166">
        <f t="shared" si="106"/>
        <v>0</v>
      </c>
      <c r="U69" s="166">
        <f t="shared" si="106"/>
        <v>40</v>
      </c>
      <c r="V69" s="166">
        <f t="shared" si="106"/>
        <v>0</v>
      </c>
      <c r="W69" s="166">
        <f t="shared" si="106"/>
        <v>0</v>
      </c>
      <c r="X69" s="166">
        <f t="shared" si="106"/>
        <v>0</v>
      </c>
      <c r="Y69" s="166">
        <f t="shared" si="106"/>
        <v>0</v>
      </c>
      <c r="Z69" s="166">
        <f t="shared" si="106"/>
        <v>21</v>
      </c>
      <c r="AA69" s="166">
        <f t="shared" si="106"/>
        <v>0</v>
      </c>
      <c r="AB69" s="166">
        <f t="shared" si="106"/>
        <v>0</v>
      </c>
      <c r="AC69" s="166">
        <f t="shared" si="106"/>
        <v>0</v>
      </c>
      <c r="AD69" s="166">
        <f t="shared" si="106"/>
        <v>0</v>
      </c>
      <c r="AE69" s="166">
        <f t="shared" si="106"/>
        <v>0</v>
      </c>
      <c r="AF69" s="166">
        <f t="shared" si="106"/>
        <v>0</v>
      </c>
      <c r="AG69" s="166">
        <f t="shared" si="106"/>
        <v>0</v>
      </c>
      <c r="AH69" s="166">
        <f t="shared" si="106"/>
        <v>0</v>
      </c>
      <c r="AI69" s="166">
        <f t="shared" si="106"/>
        <v>43.971419999999995</v>
      </c>
      <c r="AJ69" s="166">
        <f t="shared" si="106"/>
        <v>0</v>
      </c>
      <c r="AK69" s="166">
        <f t="shared" si="106"/>
        <v>0</v>
      </c>
      <c r="AL69" s="166">
        <f t="shared" si="106"/>
        <v>17.123999999999999</v>
      </c>
      <c r="AM69" s="166">
        <f t="shared" si="106"/>
        <v>0</v>
      </c>
      <c r="AN69" s="166">
        <f t="shared" si="106"/>
        <v>6</v>
      </c>
      <c r="AO69" s="166">
        <f t="shared" si="106"/>
        <v>0</v>
      </c>
      <c r="AP69" s="166">
        <f t="shared" si="106"/>
        <v>0</v>
      </c>
      <c r="AQ69" s="166">
        <f t="shared" si="106"/>
        <v>0</v>
      </c>
      <c r="AR69" s="166">
        <f t="shared" si="106"/>
        <v>0</v>
      </c>
      <c r="AS69" s="166">
        <f t="shared" si="106"/>
        <v>0</v>
      </c>
      <c r="AT69" s="166">
        <f t="shared" si="106"/>
        <v>0</v>
      </c>
      <c r="AU69" s="166">
        <f t="shared" si="106"/>
        <v>0</v>
      </c>
      <c r="AV69" s="166">
        <f t="shared" si="106"/>
        <v>0</v>
      </c>
      <c r="AW69" s="166">
        <f t="shared" si="106"/>
        <v>60.705399999999997</v>
      </c>
      <c r="AX69" s="166">
        <f t="shared" si="106"/>
        <v>0</v>
      </c>
      <c r="AY69" s="166">
        <f t="shared" si="106"/>
        <v>0</v>
      </c>
      <c r="AZ69" s="166">
        <f t="shared" si="106"/>
        <v>12.826000000000001</v>
      </c>
      <c r="BA69" s="166">
        <f t="shared" si="106"/>
        <v>0</v>
      </c>
      <c r="BB69" s="166">
        <f t="shared" si="106"/>
        <v>31</v>
      </c>
      <c r="BC69" s="166">
        <f t="shared" si="106"/>
        <v>0</v>
      </c>
      <c r="BD69" s="166">
        <f t="shared" si="106"/>
        <v>0</v>
      </c>
      <c r="BE69" s="166">
        <f t="shared" si="106"/>
        <v>0</v>
      </c>
      <c r="BF69" s="166">
        <f t="shared" si="106"/>
        <v>0</v>
      </c>
      <c r="BG69" s="166">
        <f t="shared" si="106"/>
        <v>0</v>
      </c>
      <c r="BH69" s="166">
        <f t="shared" si="106"/>
        <v>0</v>
      </c>
      <c r="BI69" s="166">
        <f t="shared" si="106"/>
        <v>0</v>
      </c>
      <c r="BJ69" s="166">
        <f t="shared" si="106"/>
        <v>0</v>
      </c>
      <c r="BK69" s="166">
        <f t="shared" si="106"/>
        <v>144.67681999999999</v>
      </c>
      <c r="BL69" s="166">
        <f t="shared" si="106"/>
        <v>0</v>
      </c>
      <c r="BM69" s="166">
        <f t="shared" si="106"/>
        <v>0</v>
      </c>
      <c r="BN69" s="166">
        <f t="shared" si="106"/>
        <v>29.949999999999999</v>
      </c>
      <c r="BO69" s="166">
        <f t="shared" si="106"/>
        <v>0</v>
      </c>
      <c r="BP69" s="166">
        <f t="shared" ref="BP69:BW69" si="107">BP70</f>
        <v>58</v>
      </c>
      <c r="BQ69" s="166">
        <f t="shared" si="107"/>
        <v>0</v>
      </c>
      <c r="BR69" s="166">
        <f t="shared" si="107"/>
        <v>0</v>
      </c>
      <c r="BS69" s="166">
        <f t="shared" si="107"/>
        <v>0</v>
      </c>
      <c r="BT69" s="166">
        <f t="shared" si="107"/>
        <v>0</v>
      </c>
      <c r="BU69" s="166">
        <f t="shared" si="107"/>
        <v>0</v>
      </c>
      <c r="BV69" s="166">
        <f t="shared" si="107"/>
        <v>0</v>
      </c>
      <c r="BW69" s="166">
        <f t="shared" si="107"/>
        <v>0</v>
      </c>
      <c r="BX69" s="167" t="s">
        <v>258</v>
      </c>
    </row>
    <row r="70" s="176" customFormat="1" ht="45">
      <c r="A70" s="33" t="s">
        <v>77</v>
      </c>
      <c r="B70" s="34" t="s">
        <v>78</v>
      </c>
      <c r="C70" s="184" t="s">
        <v>258</v>
      </c>
      <c r="D70" s="168">
        <f>D71+D79</f>
        <v>144.67681999999999</v>
      </c>
      <c r="E70" s="168" t="s">
        <v>258</v>
      </c>
      <c r="F70" s="168" t="s">
        <v>258</v>
      </c>
      <c r="G70" s="168" t="s">
        <v>258</v>
      </c>
      <c r="H70" s="168" t="s">
        <v>258</v>
      </c>
      <c r="I70" s="168" t="s">
        <v>258</v>
      </c>
      <c r="J70" s="168">
        <f t="shared" ref="J70:BU70" si="108">J71+J79</f>
        <v>0</v>
      </c>
      <c r="K70" s="168">
        <f t="shared" si="108"/>
        <v>0</v>
      </c>
      <c r="L70" s="168">
        <f t="shared" si="108"/>
        <v>0</v>
      </c>
      <c r="M70" s="168">
        <f t="shared" si="108"/>
        <v>0</v>
      </c>
      <c r="N70" s="168">
        <f t="shared" si="108"/>
        <v>0</v>
      </c>
      <c r="O70" s="168">
        <f t="shared" si="108"/>
        <v>0</v>
      </c>
      <c r="P70" s="168">
        <f t="shared" si="108"/>
        <v>0</v>
      </c>
      <c r="Q70" s="168">
        <f t="shared" si="108"/>
        <v>0</v>
      </c>
      <c r="R70" s="168">
        <f t="shared" si="108"/>
        <v>0</v>
      </c>
      <c r="S70" s="168">
        <f t="shared" si="108"/>
        <v>0</v>
      </c>
      <c r="T70" s="168">
        <f t="shared" si="108"/>
        <v>0</v>
      </c>
      <c r="U70" s="168">
        <f t="shared" si="108"/>
        <v>40</v>
      </c>
      <c r="V70" s="168">
        <f t="shared" si="108"/>
        <v>0</v>
      </c>
      <c r="W70" s="168">
        <f t="shared" si="108"/>
        <v>0</v>
      </c>
      <c r="X70" s="168">
        <f t="shared" si="108"/>
        <v>0</v>
      </c>
      <c r="Y70" s="168">
        <f t="shared" si="108"/>
        <v>0</v>
      </c>
      <c r="Z70" s="168">
        <f t="shared" si="108"/>
        <v>21</v>
      </c>
      <c r="AA70" s="168">
        <f t="shared" si="108"/>
        <v>0</v>
      </c>
      <c r="AB70" s="168">
        <f t="shared" si="108"/>
        <v>0</v>
      </c>
      <c r="AC70" s="168">
        <f t="shared" si="108"/>
        <v>0</v>
      </c>
      <c r="AD70" s="168">
        <f t="shared" si="108"/>
        <v>0</v>
      </c>
      <c r="AE70" s="168">
        <f t="shared" si="108"/>
        <v>0</v>
      </c>
      <c r="AF70" s="168">
        <f t="shared" si="108"/>
        <v>0</v>
      </c>
      <c r="AG70" s="168">
        <f t="shared" si="108"/>
        <v>0</v>
      </c>
      <c r="AH70" s="168">
        <f t="shared" si="108"/>
        <v>0</v>
      </c>
      <c r="AI70" s="168">
        <f t="shared" si="108"/>
        <v>43.971419999999995</v>
      </c>
      <c r="AJ70" s="168">
        <f t="shared" si="108"/>
        <v>0</v>
      </c>
      <c r="AK70" s="168">
        <f t="shared" si="108"/>
        <v>0</v>
      </c>
      <c r="AL70" s="168">
        <f t="shared" si="108"/>
        <v>17.123999999999999</v>
      </c>
      <c r="AM70" s="168">
        <f t="shared" si="108"/>
        <v>0</v>
      </c>
      <c r="AN70" s="168">
        <f t="shared" si="108"/>
        <v>6</v>
      </c>
      <c r="AO70" s="168">
        <f t="shared" si="108"/>
        <v>0</v>
      </c>
      <c r="AP70" s="168">
        <f t="shared" si="108"/>
        <v>0</v>
      </c>
      <c r="AQ70" s="168">
        <f t="shared" si="108"/>
        <v>0</v>
      </c>
      <c r="AR70" s="168">
        <f t="shared" si="108"/>
        <v>0</v>
      </c>
      <c r="AS70" s="168">
        <f t="shared" si="108"/>
        <v>0</v>
      </c>
      <c r="AT70" s="168">
        <f t="shared" si="108"/>
        <v>0</v>
      </c>
      <c r="AU70" s="168">
        <f t="shared" si="108"/>
        <v>0</v>
      </c>
      <c r="AV70" s="168">
        <f t="shared" si="108"/>
        <v>0</v>
      </c>
      <c r="AW70" s="168">
        <f t="shared" si="108"/>
        <v>60.705399999999997</v>
      </c>
      <c r="AX70" s="168">
        <f t="shared" si="108"/>
        <v>0</v>
      </c>
      <c r="AY70" s="168">
        <f t="shared" si="108"/>
        <v>0</v>
      </c>
      <c r="AZ70" s="168">
        <f t="shared" si="108"/>
        <v>12.826000000000001</v>
      </c>
      <c r="BA70" s="168">
        <f t="shared" si="108"/>
        <v>0</v>
      </c>
      <c r="BB70" s="168">
        <f t="shared" si="108"/>
        <v>31</v>
      </c>
      <c r="BC70" s="168">
        <f t="shared" si="108"/>
        <v>0</v>
      </c>
      <c r="BD70" s="168">
        <f t="shared" si="108"/>
        <v>0</v>
      </c>
      <c r="BE70" s="168">
        <f t="shared" si="108"/>
        <v>0</v>
      </c>
      <c r="BF70" s="168">
        <f t="shared" si="108"/>
        <v>0</v>
      </c>
      <c r="BG70" s="168">
        <f t="shared" si="108"/>
        <v>0</v>
      </c>
      <c r="BH70" s="168">
        <f t="shared" si="108"/>
        <v>0</v>
      </c>
      <c r="BI70" s="168">
        <f t="shared" si="108"/>
        <v>0</v>
      </c>
      <c r="BJ70" s="168">
        <f t="shared" si="108"/>
        <v>0</v>
      </c>
      <c r="BK70" s="168">
        <f t="shared" si="108"/>
        <v>144.67681999999999</v>
      </c>
      <c r="BL70" s="168">
        <f t="shared" si="108"/>
        <v>0</v>
      </c>
      <c r="BM70" s="168">
        <f t="shared" si="108"/>
        <v>0</v>
      </c>
      <c r="BN70" s="168">
        <f t="shared" si="108"/>
        <v>29.949999999999999</v>
      </c>
      <c r="BO70" s="168">
        <f t="shared" si="108"/>
        <v>0</v>
      </c>
      <c r="BP70" s="168">
        <f t="shared" si="108"/>
        <v>58</v>
      </c>
      <c r="BQ70" s="168">
        <f t="shared" si="108"/>
        <v>0</v>
      </c>
      <c r="BR70" s="168">
        <f t="shared" si="108"/>
        <v>0</v>
      </c>
      <c r="BS70" s="168">
        <f t="shared" si="108"/>
        <v>0</v>
      </c>
      <c r="BT70" s="168">
        <f t="shared" si="108"/>
        <v>0</v>
      </c>
      <c r="BU70" s="168">
        <f t="shared" si="108"/>
        <v>0</v>
      </c>
      <c r="BV70" s="168">
        <f>BV71+BV79</f>
        <v>0</v>
      </c>
      <c r="BW70" s="168">
        <f>BW71+BW79</f>
        <v>0</v>
      </c>
      <c r="BX70" s="169" t="s">
        <v>258</v>
      </c>
    </row>
    <row r="71" s="176" customFormat="1" ht="75">
      <c r="A71" s="33" t="s">
        <v>124</v>
      </c>
      <c r="B71" s="34" t="s">
        <v>125</v>
      </c>
      <c r="C71" s="184" t="s">
        <v>258</v>
      </c>
      <c r="D71" s="168">
        <f t="shared" ref="D71:BO71" si="109">D72</f>
        <v>79</v>
      </c>
      <c r="E71" s="168" t="s">
        <v>258</v>
      </c>
      <c r="F71" s="168">
        <f t="shared" si="109"/>
        <v>0</v>
      </c>
      <c r="G71" s="168">
        <f t="shared" si="109"/>
        <v>0</v>
      </c>
      <c r="H71" s="168">
        <f t="shared" si="109"/>
        <v>0</v>
      </c>
      <c r="I71" s="168">
        <f t="shared" si="109"/>
        <v>0</v>
      </c>
      <c r="J71" s="168">
        <f t="shared" si="109"/>
        <v>0</v>
      </c>
      <c r="K71" s="168">
        <f t="shared" si="109"/>
        <v>0</v>
      </c>
      <c r="L71" s="168">
        <f t="shared" si="109"/>
        <v>0</v>
      </c>
      <c r="M71" s="168">
        <f t="shared" si="109"/>
        <v>0</v>
      </c>
      <c r="N71" s="168">
        <f t="shared" si="109"/>
        <v>0</v>
      </c>
      <c r="O71" s="168">
        <f t="shared" si="109"/>
        <v>0</v>
      </c>
      <c r="P71" s="168">
        <f t="shared" si="109"/>
        <v>0</v>
      </c>
      <c r="Q71" s="168">
        <f t="shared" si="109"/>
        <v>0</v>
      </c>
      <c r="R71" s="168">
        <f t="shared" si="109"/>
        <v>0</v>
      </c>
      <c r="S71" s="168">
        <f t="shared" si="109"/>
        <v>0</v>
      </c>
      <c r="T71" s="168">
        <f t="shared" si="109"/>
        <v>0</v>
      </c>
      <c r="U71" s="168">
        <f t="shared" si="109"/>
        <v>40</v>
      </c>
      <c r="V71" s="168">
        <f t="shared" si="109"/>
        <v>0</v>
      </c>
      <c r="W71" s="168">
        <f t="shared" si="109"/>
        <v>0</v>
      </c>
      <c r="X71" s="168">
        <f t="shared" si="109"/>
        <v>0</v>
      </c>
      <c r="Y71" s="168">
        <f t="shared" si="109"/>
        <v>0</v>
      </c>
      <c r="Z71" s="168">
        <f t="shared" si="109"/>
        <v>21</v>
      </c>
      <c r="AA71" s="168">
        <f t="shared" si="109"/>
        <v>0</v>
      </c>
      <c r="AB71" s="168">
        <f t="shared" si="109"/>
        <v>0</v>
      </c>
      <c r="AC71" s="168">
        <f t="shared" si="109"/>
        <v>0</v>
      </c>
      <c r="AD71" s="168">
        <f t="shared" si="109"/>
        <v>0</v>
      </c>
      <c r="AE71" s="168">
        <f t="shared" si="109"/>
        <v>0</v>
      </c>
      <c r="AF71" s="168">
        <f t="shared" si="109"/>
        <v>0</v>
      </c>
      <c r="AG71" s="168">
        <f t="shared" si="109"/>
        <v>0</v>
      </c>
      <c r="AH71" s="168">
        <f t="shared" si="109"/>
        <v>0</v>
      </c>
      <c r="AI71" s="168">
        <f t="shared" si="109"/>
        <v>7</v>
      </c>
      <c r="AJ71" s="168">
        <f t="shared" si="109"/>
        <v>0</v>
      </c>
      <c r="AK71" s="168">
        <f t="shared" si="109"/>
        <v>0</v>
      </c>
      <c r="AL71" s="168">
        <f t="shared" si="109"/>
        <v>0</v>
      </c>
      <c r="AM71" s="168">
        <f t="shared" si="109"/>
        <v>0</v>
      </c>
      <c r="AN71" s="168">
        <f t="shared" si="109"/>
        <v>6</v>
      </c>
      <c r="AO71" s="168">
        <f t="shared" si="109"/>
        <v>0</v>
      </c>
      <c r="AP71" s="168">
        <f t="shared" si="109"/>
        <v>0</v>
      </c>
      <c r="AQ71" s="168">
        <f t="shared" si="109"/>
        <v>0</v>
      </c>
      <c r="AR71" s="168">
        <f t="shared" si="109"/>
        <v>0</v>
      </c>
      <c r="AS71" s="168">
        <f t="shared" si="109"/>
        <v>0</v>
      </c>
      <c r="AT71" s="168">
        <f t="shared" si="109"/>
        <v>0</v>
      </c>
      <c r="AU71" s="168">
        <f t="shared" si="109"/>
        <v>0</v>
      </c>
      <c r="AV71" s="168">
        <f t="shared" si="109"/>
        <v>0</v>
      </c>
      <c r="AW71" s="168">
        <f t="shared" si="109"/>
        <v>32</v>
      </c>
      <c r="AX71" s="168">
        <f t="shared" si="109"/>
        <v>0</v>
      </c>
      <c r="AY71" s="168">
        <f t="shared" si="109"/>
        <v>0</v>
      </c>
      <c r="AZ71" s="168">
        <f t="shared" si="109"/>
        <v>0</v>
      </c>
      <c r="BA71" s="168">
        <f t="shared" si="109"/>
        <v>0</v>
      </c>
      <c r="BB71" s="168">
        <f t="shared" si="109"/>
        <v>31</v>
      </c>
      <c r="BC71" s="168">
        <f t="shared" si="109"/>
        <v>0</v>
      </c>
      <c r="BD71" s="168">
        <f t="shared" si="109"/>
        <v>0</v>
      </c>
      <c r="BE71" s="168">
        <f t="shared" si="109"/>
        <v>0</v>
      </c>
      <c r="BF71" s="168">
        <f t="shared" si="109"/>
        <v>0</v>
      </c>
      <c r="BG71" s="168">
        <f t="shared" si="109"/>
        <v>0</v>
      </c>
      <c r="BH71" s="168">
        <f t="shared" si="109"/>
        <v>0</v>
      </c>
      <c r="BI71" s="168">
        <f t="shared" si="109"/>
        <v>0</v>
      </c>
      <c r="BJ71" s="168">
        <f t="shared" si="109"/>
        <v>0</v>
      </c>
      <c r="BK71" s="168">
        <f t="shared" si="109"/>
        <v>79</v>
      </c>
      <c r="BL71" s="168">
        <f t="shared" si="109"/>
        <v>0</v>
      </c>
      <c r="BM71" s="168">
        <f t="shared" si="109"/>
        <v>0</v>
      </c>
      <c r="BN71" s="168">
        <f t="shared" si="109"/>
        <v>0</v>
      </c>
      <c r="BO71" s="168">
        <f t="shared" si="109"/>
        <v>0</v>
      </c>
      <c r="BP71" s="168">
        <f t="shared" ref="BP71:BW71" si="110">BP72</f>
        <v>58</v>
      </c>
      <c r="BQ71" s="168">
        <f t="shared" si="110"/>
        <v>0</v>
      </c>
      <c r="BR71" s="168">
        <f t="shared" si="110"/>
        <v>0</v>
      </c>
      <c r="BS71" s="168">
        <f t="shared" si="110"/>
        <v>0</v>
      </c>
      <c r="BT71" s="168">
        <f t="shared" si="110"/>
        <v>0</v>
      </c>
      <c r="BU71" s="168">
        <f t="shared" si="110"/>
        <v>0</v>
      </c>
      <c r="BV71" s="168">
        <f t="shared" si="110"/>
        <v>0</v>
      </c>
      <c r="BW71" s="168">
        <f t="shared" si="110"/>
        <v>0</v>
      </c>
      <c r="BX71" s="169" t="s">
        <v>258</v>
      </c>
    </row>
    <row r="72" s="176" customFormat="1" ht="75">
      <c r="A72" s="33" t="s">
        <v>126</v>
      </c>
      <c r="B72" s="34" t="s">
        <v>127</v>
      </c>
      <c r="C72" s="184" t="s">
        <v>258</v>
      </c>
      <c r="D72" s="168">
        <f>SUM(D73:D78)</f>
        <v>79</v>
      </c>
      <c r="E72" s="168" t="s">
        <v>258</v>
      </c>
      <c r="F72" s="168" t="s">
        <v>258</v>
      </c>
      <c r="G72" s="168" t="s">
        <v>258</v>
      </c>
      <c r="H72" s="168" t="s">
        <v>258</v>
      </c>
      <c r="I72" s="168" t="s">
        <v>258</v>
      </c>
      <c r="J72" s="168">
        <f t="shared" ref="J72:BU72" si="111">SUM(J73:J78)</f>
        <v>0</v>
      </c>
      <c r="K72" s="168">
        <f t="shared" si="111"/>
        <v>0</v>
      </c>
      <c r="L72" s="168">
        <f t="shared" si="111"/>
        <v>0</v>
      </c>
      <c r="M72" s="168">
        <f t="shared" si="111"/>
        <v>0</v>
      </c>
      <c r="N72" s="168">
        <f t="shared" si="111"/>
        <v>0</v>
      </c>
      <c r="O72" s="168">
        <f t="shared" si="111"/>
        <v>0</v>
      </c>
      <c r="P72" s="168">
        <f t="shared" si="111"/>
        <v>0</v>
      </c>
      <c r="Q72" s="168">
        <f t="shared" si="111"/>
        <v>0</v>
      </c>
      <c r="R72" s="168">
        <f t="shared" si="111"/>
        <v>0</v>
      </c>
      <c r="S72" s="168">
        <f t="shared" si="111"/>
        <v>0</v>
      </c>
      <c r="T72" s="168">
        <f t="shared" si="111"/>
        <v>0</v>
      </c>
      <c r="U72" s="168">
        <f t="shared" si="111"/>
        <v>40</v>
      </c>
      <c r="V72" s="168">
        <f t="shared" si="111"/>
        <v>0</v>
      </c>
      <c r="W72" s="168">
        <f t="shared" si="111"/>
        <v>0</v>
      </c>
      <c r="X72" s="168">
        <f t="shared" si="111"/>
        <v>0</v>
      </c>
      <c r="Y72" s="168">
        <f t="shared" si="111"/>
        <v>0</v>
      </c>
      <c r="Z72" s="168">
        <f t="shared" si="111"/>
        <v>21</v>
      </c>
      <c r="AA72" s="168">
        <f t="shared" si="111"/>
        <v>0</v>
      </c>
      <c r="AB72" s="168">
        <f t="shared" si="111"/>
        <v>0</v>
      </c>
      <c r="AC72" s="168">
        <f t="shared" si="111"/>
        <v>0</v>
      </c>
      <c r="AD72" s="168">
        <f t="shared" si="111"/>
        <v>0</v>
      </c>
      <c r="AE72" s="168">
        <f t="shared" si="111"/>
        <v>0</v>
      </c>
      <c r="AF72" s="168">
        <f t="shared" si="111"/>
        <v>0</v>
      </c>
      <c r="AG72" s="168">
        <f t="shared" si="111"/>
        <v>0</v>
      </c>
      <c r="AH72" s="168">
        <f t="shared" si="111"/>
        <v>0</v>
      </c>
      <c r="AI72" s="168">
        <f t="shared" si="111"/>
        <v>7</v>
      </c>
      <c r="AJ72" s="168">
        <f t="shared" si="111"/>
        <v>0</v>
      </c>
      <c r="AK72" s="168">
        <f t="shared" si="111"/>
        <v>0</v>
      </c>
      <c r="AL72" s="168">
        <f t="shared" si="111"/>
        <v>0</v>
      </c>
      <c r="AM72" s="168">
        <f t="shared" si="111"/>
        <v>0</v>
      </c>
      <c r="AN72" s="168">
        <f t="shared" si="111"/>
        <v>6</v>
      </c>
      <c r="AO72" s="168">
        <f t="shared" si="111"/>
        <v>0</v>
      </c>
      <c r="AP72" s="168">
        <f t="shared" si="111"/>
        <v>0</v>
      </c>
      <c r="AQ72" s="168">
        <f t="shared" si="111"/>
        <v>0</v>
      </c>
      <c r="AR72" s="168">
        <f t="shared" si="111"/>
        <v>0</v>
      </c>
      <c r="AS72" s="168">
        <f t="shared" si="111"/>
        <v>0</v>
      </c>
      <c r="AT72" s="168">
        <f t="shared" si="111"/>
        <v>0</v>
      </c>
      <c r="AU72" s="168">
        <f t="shared" si="111"/>
        <v>0</v>
      </c>
      <c r="AV72" s="168">
        <f t="shared" si="111"/>
        <v>0</v>
      </c>
      <c r="AW72" s="168">
        <f t="shared" si="111"/>
        <v>32</v>
      </c>
      <c r="AX72" s="168">
        <f t="shared" si="111"/>
        <v>0</v>
      </c>
      <c r="AY72" s="168">
        <f t="shared" si="111"/>
        <v>0</v>
      </c>
      <c r="AZ72" s="168">
        <f t="shared" si="111"/>
        <v>0</v>
      </c>
      <c r="BA72" s="168">
        <f t="shared" si="111"/>
        <v>0</v>
      </c>
      <c r="BB72" s="168">
        <f t="shared" si="111"/>
        <v>31</v>
      </c>
      <c r="BC72" s="168">
        <f t="shared" si="111"/>
        <v>0</v>
      </c>
      <c r="BD72" s="168">
        <f t="shared" si="111"/>
        <v>0</v>
      </c>
      <c r="BE72" s="168">
        <f t="shared" si="111"/>
        <v>0</v>
      </c>
      <c r="BF72" s="168">
        <f t="shared" si="111"/>
        <v>0</v>
      </c>
      <c r="BG72" s="168">
        <f t="shared" si="111"/>
        <v>0</v>
      </c>
      <c r="BH72" s="168">
        <f t="shared" si="111"/>
        <v>0</v>
      </c>
      <c r="BI72" s="168">
        <f t="shared" si="111"/>
        <v>0</v>
      </c>
      <c r="BJ72" s="168">
        <f t="shared" si="111"/>
        <v>0</v>
      </c>
      <c r="BK72" s="168">
        <f t="shared" si="111"/>
        <v>79</v>
      </c>
      <c r="BL72" s="168">
        <f t="shared" si="111"/>
        <v>0</v>
      </c>
      <c r="BM72" s="168">
        <f t="shared" si="111"/>
        <v>0</v>
      </c>
      <c r="BN72" s="168">
        <f t="shared" si="111"/>
        <v>0</v>
      </c>
      <c r="BO72" s="168">
        <f t="shared" si="111"/>
        <v>0</v>
      </c>
      <c r="BP72" s="168">
        <f t="shared" si="111"/>
        <v>58</v>
      </c>
      <c r="BQ72" s="168">
        <f t="shared" si="111"/>
        <v>0</v>
      </c>
      <c r="BR72" s="168">
        <f t="shared" si="111"/>
        <v>0</v>
      </c>
      <c r="BS72" s="168">
        <f t="shared" si="111"/>
        <v>0</v>
      </c>
      <c r="BT72" s="168">
        <f t="shared" si="111"/>
        <v>0</v>
      </c>
      <c r="BU72" s="168">
        <f t="shared" si="111"/>
        <v>0</v>
      </c>
      <c r="BV72" s="168">
        <f>SUM(BV73:BV78)</f>
        <v>0</v>
      </c>
      <c r="BW72" s="168">
        <f>SUM(BW73:BW78)</f>
        <v>0</v>
      </c>
      <c r="BX72" s="169" t="s">
        <v>258</v>
      </c>
    </row>
    <row r="73" ht="60">
      <c r="A73" s="24" t="s">
        <v>128</v>
      </c>
      <c r="B73" s="51" t="s">
        <v>158</v>
      </c>
      <c r="C73" s="9" t="s">
        <v>159</v>
      </c>
      <c r="D73" s="170">
        <f>BK73</f>
        <v>4</v>
      </c>
      <c r="E73" s="172" t="s">
        <v>258</v>
      </c>
      <c r="F73" s="172">
        <v>0</v>
      </c>
      <c r="G73" s="172">
        <v>0</v>
      </c>
      <c r="H73" s="172">
        <v>0</v>
      </c>
      <c r="I73" s="172">
        <v>0</v>
      </c>
      <c r="J73" s="172">
        <v>0</v>
      </c>
      <c r="K73" s="172">
        <v>0</v>
      </c>
      <c r="L73" s="172">
        <v>0</v>
      </c>
      <c r="M73" s="173">
        <v>0</v>
      </c>
      <c r="N73" s="173">
        <v>0</v>
      </c>
      <c r="O73" s="173">
        <v>0</v>
      </c>
      <c r="P73" s="173">
        <v>0</v>
      </c>
      <c r="Q73" s="173">
        <v>0</v>
      </c>
      <c r="R73" s="173">
        <v>0</v>
      </c>
      <c r="S73" s="173">
        <v>0</v>
      </c>
      <c r="T73" s="173"/>
      <c r="U73" s="173">
        <v>4</v>
      </c>
      <c r="V73" s="173"/>
      <c r="W73" s="173"/>
      <c r="X73" s="173"/>
      <c r="Y73" s="173"/>
      <c r="Z73" s="173">
        <v>4</v>
      </c>
      <c r="AA73" s="173">
        <v>0</v>
      </c>
      <c r="AB73" s="173">
        <v>0</v>
      </c>
      <c r="AC73" s="173">
        <v>0</v>
      </c>
      <c r="AD73" s="173">
        <v>0</v>
      </c>
      <c r="AE73" s="173">
        <v>0</v>
      </c>
      <c r="AF73" s="173">
        <v>0</v>
      </c>
      <c r="AG73" s="173">
        <v>0</v>
      </c>
      <c r="AH73" s="173"/>
      <c r="AI73" s="173"/>
      <c r="AJ73" s="173"/>
      <c r="AK73" s="173"/>
      <c r="AL73" s="173"/>
      <c r="AM73" s="173"/>
      <c r="AN73" s="173"/>
      <c r="AO73" s="173">
        <v>0</v>
      </c>
      <c r="AP73" s="173">
        <v>0</v>
      </c>
      <c r="AQ73" s="173">
        <v>0</v>
      </c>
      <c r="AR73" s="173">
        <v>0</v>
      </c>
      <c r="AS73" s="172">
        <v>0</v>
      </c>
      <c r="AT73" s="173">
        <v>0</v>
      </c>
      <c r="AU73" s="173">
        <v>0</v>
      </c>
      <c r="AV73" s="173"/>
      <c r="AW73" s="173"/>
      <c r="AX73" s="173"/>
      <c r="AY73" s="173"/>
      <c r="AZ73" s="173"/>
      <c r="BA73" s="173"/>
      <c r="BB73" s="173"/>
      <c r="BC73" s="173">
        <v>0</v>
      </c>
      <c r="BD73" s="173">
        <v>0</v>
      </c>
      <c r="BE73" s="173">
        <v>0</v>
      </c>
      <c r="BF73" s="173">
        <v>0</v>
      </c>
      <c r="BG73" s="173">
        <v>0</v>
      </c>
      <c r="BH73" s="173">
        <v>0</v>
      </c>
      <c r="BI73" s="173">
        <v>0</v>
      </c>
      <c r="BJ73" s="174">
        <f t="shared" si="79"/>
        <v>0</v>
      </c>
      <c r="BK73" s="174">
        <f t="shared" si="79"/>
        <v>4</v>
      </c>
      <c r="BL73" s="174">
        <f t="shared" si="79"/>
        <v>0</v>
      </c>
      <c r="BM73" s="174">
        <f t="shared" si="79"/>
        <v>0</v>
      </c>
      <c r="BN73" s="174">
        <f t="shared" si="79"/>
        <v>0</v>
      </c>
      <c r="BO73" s="174">
        <f t="shared" si="79"/>
        <v>0</v>
      </c>
      <c r="BP73" s="174">
        <f t="shared" si="79"/>
        <v>4</v>
      </c>
      <c r="BQ73" s="173">
        <v>0</v>
      </c>
      <c r="BR73" s="173">
        <v>0</v>
      </c>
      <c r="BS73" s="173">
        <v>0</v>
      </c>
      <c r="BT73" s="173">
        <v>0</v>
      </c>
      <c r="BU73" s="173">
        <v>0</v>
      </c>
      <c r="BV73" s="173">
        <v>0</v>
      </c>
      <c r="BW73" s="173">
        <v>0</v>
      </c>
      <c r="BX73" s="173" t="s">
        <v>258</v>
      </c>
    </row>
    <row r="74" ht="105">
      <c r="A74" s="24" t="s">
        <v>131</v>
      </c>
      <c r="B74" s="51" t="s">
        <v>160</v>
      </c>
      <c r="C74" s="9" t="s">
        <v>161</v>
      </c>
      <c r="D74" s="170">
        <v>21.5</v>
      </c>
      <c r="E74" s="172" t="s">
        <v>258</v>
      </c>
      <c r="F74" s="172">
        <v>0</v>
      </c>
      <c r="G74" s="172">
        <v>0</v>
      </c>
      <c r="H74" s="172">
        <v>0</v>
      </c>
      <c r="I74" s="172">
        <v>0</v>
      </c>
      <c r="J74" s="172">
        <v>0</v>
      </c>
      <c r="K74" s="172">
        <v>0</v>
      </c>
      <c r="L74" s="172">
        <v>0</v>
      </c>
      <c r="M74" s="173">
        <v>0</v>
      </c>
      <c r="N74" s="173">
        <v>0</v>
      </c>
      <c r="O74" s="173">
        <v>0</v>
      </c>
      <c r="P74" s="173">
        <v>0</v>
      </c>
      <c r="Q74" s="173">
        <v>0</v>
      </c>
      <c r="R74" s="173">
        <v>0</v>
      </c>
      <c r="S74" s="173">
        <v>0</v>
      </c>
      <c r="T74" s="173"/>
      <c r="U74" s="173">
        <v>7.5</v>
      </c>
      <c r="V74" s="173"/>
      <c r="W74" s="173"/>
      <c r="X74" s="173"/>
      <c r="Y74" s="173"/>
      <c r="Z74" s="173">
        <v>3</v>
      </c>
      <c r="AA74" s="173">
        <v>0</v>
      </c>
      <c r="AB74" s="173">
        <v>0</v>
      </c>
      <c r="AC74" s="173">
        <v>0</v>
      </c>
      <c r="AD74" s="173">
        <v>0</v>
      </c>
      <c r="AE74" s="173">
        <v>0</v>
      </c>
      <c r="AF74" s="173">
        <v>0</v>
      </c>
      <c r="AG74" s="173">
        <v>0</v>
      </c>
      <c r="AH74" s="173"/>
      <c r="AI74" s="173"/>
      <c r="AJ74" s="173"/>
      <c r="AK74" s="173"/>
      <c r="AL74" s="173"/>
      <c r="AM74" s="173"/>
      <c r="AN74" s="173"/>
      <c r="AO74" s="173">
        <v>0</v>
      </c>
      <c r="AP74" s="173">
        <v>0</v>
      </c>
      <c r="AQ74" s="173">
        <v>0</v>
      </c>
      <c r="AR74" s="173">
        <v>0</v>
      </c>
      <c r="AS74" s="172">
        <v>0</v>
      </c>
      <c r="AT74" s="173">
        <v>0</v>
      </c>
      <c r="AU74" s="173">
        <v>0</v>
      </c>
      <c r="AV74" s="173"/>
      <c r="AW74" s="173">
        <v>14</v>
      </c>
      <c r="AX74" s="173"/>
      <c r="AY74" s="173"/>
      <c r="AZ74" s="173"/>
      <c r="BA74" s="173"/>
      <c r="BB74" s="173">
        <v>16</v>
      </c>
      <c r="BC74" s="173">
        <v>0</v>
      </c>
      <c r="BD74" s="173">
        <v>0</v>
      </c>
      <c r="BE74" s="173">
        <v>0</v>
      </c>
      <c r="BF74" s="173">
        <v>0</v>
      </c>
      <c r="BG74" s="173">
        <v>0</v>
      </c>
      <c r="BH74" s="173">
        <v>0</v>
      </c>
      <c r="BI74" s="173">
        <v>0</v>
      </c>
      <c r="BJ74" s="174">
        <f t="shared" si="79"/>
        <v>0</v>
      </c>
      <c r="BK74" s="174">
        <f t="shared" si="79"/>
        <v>21.5</v>
      </c>
      <c r="BL74" s="174">
        <f t="shared" si="79"/>
        <v>0</v>
      </c>
      <c r="BM74" s="174">
        <f t="shared" si="79"/>
        <v>0</v>
      </c>
      <c r="BN74" s="174">
        <f t="shared" si="79"/>
        <v>0</v>
      </c>
      <c r="BO74" s="174">
        <f t="shared" si="79"/>
        <v>0</v>
      </c>
      <c r="BP74" s="174">
        <f t="shared" si="79"/>
        <v>19</v>
      </c>
      <c r="BQ74" s="173">
        <v>0</v>
      </c>
      <c r="BR74" s="173">
        <v>0</v>
      </c>
      <c r="BS74" s="173">
        <v>0</v>
      </c>
      <c r="BT74" s="173">
        <v>0</v>
      </c>
      <c r="BU74" s="173">
        <v>0</v>
      </c>
      <c r="BV74" s="173">
        <v>0</v>
      </c>
      <c r="BW74" s="173">
        <v>0</v>
      </c>
      <c r="BX74" s="173" t="s">
        <v>258</v>
      </c>
    </row>
    <row r="75" ht="90">
      <c r="A75" s="24" t="s">
        <v>162</v>
      </c>
      <c r="B75" s="51" t="s">
        <v>163</v>
      </c>
      <c r="C75" s="9" t="s">
        <v>164</v>
      </c>
      <c r="D75" s="170">
        <f t="shared" ref="D75:D78" si="112">BK75</f>
        <v>8</v>
      </c>
      <c r="E75" s="172" t="s">
        <v>258</v>
      </c>
      <c r="F75" s="172">
        <v>0</v>
      </c>
      <c r="G75" s="172">
        <v>0</v>
      </c>
      <c r="H75" s="172">
        <v>0</v>
      </c>
      <c r="I75" s="172">
        <v>0</v>
      </c>
      <c r="J75" s="172">
        <v>0</v>
      </c>
      <c r="K75" s="172">
        <v>0</v>
      </c>
      <c r="L75" s="172">
        <v>0</v>
      </c>
      <c r="M75" s="173">
        <v>0</v>
      </c>
      <c r="N75" s="173">
        <v>0</v>
      </c>
      <c r="O75" s="173">
        <v>0</v>
      </c>
      <c r="P75" s="173">
        <v>0</v>
      </c>
      <c r="Q75" s="173">
        <v>0</v>
      </c>
      <c r="R75" s="173">
        <v>0</v>
      </c>
      <c r="S75" s="173">
        <v>0</v>
      </c>
      <c r="T75" s="173"/>
      <c r="U75" s="173"/>
      <c r="V75" s="173"/>
      <c r="W75" s="173"/>
      <c r="X75" s="173"/>
      <c r="Y75" s="173"/>
      <c r="Z75" s="173"/>
      <c r="AA75" s="173">
        <v>0</v>
      </c>
      <c r="AB75" s="173">
        <v>0</v>
      </c>
      <c r="AC75" s="173">
        <v>0</v>
      </c>
      <c r="AD75" s="173">
        <v>0</v>
      </c>
      <c r="AE75" s="173">
        <v>0</v>
      </c>
      <c r="AF75" s="173">
        <v>0</v>
      </c>
      <c r="AG75" s="173">
        <v>0</v>
      </c>
      <c r="AH75" s="173"/>
      <c r="AI75" s="173"/>
      <c r="AJ75" s="173"/>
      <c r="AK75" s="173"/>
      <c r="AL75" s="173"/>
      <c r="AM75" s="173"/>
      <c r="AN75" s="173"/>
      <c r="AO75" s="173">
        <v>0</v>
      </c>
      <c r="AP75" s="173">
        <v>0</v>
      </c>
      <c r="AQ75" s="173">
        <v>0</v>
      </c>
      <c r="AR75" s="173">
        <v>0</v>
      </c>
      <c r="AS75" s="172">
        <v>0</v>
      </c>
      <c r="AT75" s="173">
        <v>0</v>
      </c>
      <c r="AU75" s="173">
        <v>0</v>
      </c>
      <c r="AV75" s="173"/>
      <c r="AW75" s="173">
        <v>8</v>
      </c>
      <c r="AX75" s="173"/>
      <c r="AY75" s="173"/>
      <c r="AZ75" s="173"/>
      <c r="BA75" s="173"/>
      <c r="BB75" s="173">
        <v>5</v>
      </c>
      <c r="BC75" s="173">
        <v>0</v>
      </c>
      <c r="BD75" s="173">
        <v>0</v>
      </c>
      <c r="BE75" s="173">
        <v>0</v>
      </c>
      <c r="BF75" s="173">
        <v>0</v>
      </c>
      <c r="BG75" s="173">
        <v>0</v>
      </c>
      <c r="BH75" s="173">
        <v>0</v>
      </c>
      <c r="BI75" s="173">
        <v>0</v>
      </c>
      <c r="BJ75" s="174">
        <f t="shared" si="79"/>
        <v>0</v>
      </c>
      <c r="BK75" s="174">
        <f t="shared" si="79"/>
        <v>8</v>
      </c>
      <c r="BL75" s="174">
        <f t="shared" si="79"/>
        <v>0</v>
      </c>
      <c r="BM75" s="174">
        <f t="shared" si="79"/>
        <v>0</v>
      </c>
      <c r="BN75" s="174">
        <f t="shared" si="79"/>
        <v>0</v>
      </c>
      <c r="BO75" s="174">
        <f t="shared" si="79"/>
        <v>0</v>
      </c>
      <c r="BP75" s="174">
        <f t="shared" si="79"/>
        <v>5</v>
      </c>
      <c r="BQ75" s="173">
        <v>0</v>
      </c>
      <c r="BR75" s="173">
        <v>0</v>
      </c>
      <c r="BS75" s="173">
        <v>0</v>
      </c>
      <c r="BT75" s="173">
        <v>0</v>
      </c>
      <c r="BU75" s="173">
        <v>0</v>
      </c>
      <c r="BV75" s="173">
        <v>0</v>
      </c>
      <c r="BW75" s="173">
        <v>0</v>
      </c>
      <c r="BX75" s="173" t="s">
        <v>258</v>
      </c>
    </row>
    <row r="76" ht="60">
      <c r="A76" s="24" t="s">
        <v>165</v>
      </c>
      <c r="B76" s="51" t="s">
        <v>166</v>
      </c>
      <c r="C76" s="9" t="s">
        <v>167</v>
      </c>
      <c r="D76" s="170">
        <f t="shared" si="112"/>
        <v>7</v>
      </c>
      <c r="E76" s="172" t="s">
        <v>258</v>
      </c>
      <c r="F76" s="172">
        <v>0</v>
      </c>
      <c r="G76" s="172">
        <v>0</v>
      </c>
      <c r="H76" s="172">
        <v>0</v>
      </c>
      <c r="I76" s="172">
        <v>0</v>
      </c>
      <c r="J76" s="172">
        <v>0</v>
      </c>
      <c r="K76" s="172">
        <v>0</v>
      </c>
      <c r="L76" s="172">
        <v>0</v>
      </c>
      <c r="M76" s="173">
        <v>0</v>
      </c>
      <c r="N76" s="173">
        <v>0</v>
      </c>
      <c r="O76" s="173">
        <v>0</v>
      </c>
      <c r="P76" s="173">
        <v>0</v>
      </c>
      <c r="Q76" s="173">
        <v>0</v>
      </c>
      <c r="R76" s="173">
        <v>0</v>
      </c>
      <c r="S76" s="173">
        <v>0</v>
      </c>
      <c r="T76" s="173"/>
      <c r="U76" s="173">
        <v>7</v>
      </c>
      <c r="V76" s="173"/>
      <c r="W76" s="173"/>
      <c r="X76" s="173"/>
      <c r="Y76" s="173"/>
      <c r="Z76" s="173">
        <v>2</v>
      </c>
      <c r="AA76" s="173">
        <v>0</v>
      </c>
      <c r="AB76" s="173">
        <v>0</v>
      </c>
      <c r="AC76" s="173">
        <v>0</v>
      </c>
      <c r="AD76" s="173">
        <v>0</v>
      </c>
      <c r="AE76" s="173">
        <v>0</v>
      </c>
      <c r="AF76" s="173">
        <v>0</v>
      </c>
      <c r="AG76" s="173">
        <v>0</v>
      </c>
      <c r="AH76" s="173"/>
      <c r="AI76" s="173"/>
      <c r="AJ76" s="173"/>
      <c r="AK76" s="173"/>
      <c r="AL76" s="173"/>
      <c r="AM76" s="173"/>
      <c r="AN76" s="173"/>
      <c r="AO76" s="173">
        <v>0</v>
      </c>
      <c r="AP76" s="173">
        <v>0</v>
      </c>
      <c r="AQ76" s="173">
        <v>0</v>
      </c>
      <c r="AR76" s="173">
        <v>0</v>
      </c>
      <c r="AS76" s="172">
        <v>0</v>
      </c>
      <c r="AT76" s="173">
        <v>0</v>
      </c>
      <c r="AU76" s="173">
        <v>0</v>
      </c>
      <c r="AV76" s="173"/>
      <c r="AW76" s="173"/>
      <c r="AX76" s="173"/>
      <c r="AY76" s="173"/>
      <c r="AZ76" s="173"/>
      <c r="BA76" s="173"/>
      <c r="BB76" s="173"/>
      <c r="BC76" s="173">
        <v>0</v>
      </c>
      <c r="BD76" s="173">
        <v>0</v>
      </c>
      <c r="BE76" s="173">
        <v>0</v>
      </c>
      <c r="BF76" s="173">
        <v>0</v>
      </c>
      <c r="BG76" s="173">
        <v>0</v>
      </c>
      <c r="BH76" s="173">
        <v>0</v>
      </c>
      <c r="BI76" s="173">
        <v>0</v>
      </c>
      <c r="BJ76" s="174">
        <f t="shared" si="79"/>
        <v>0</v>
      </c>
      <c r="BK76" s="174">
        <f t="shared" si="79"/>
        <v>7</v>
      </c>
      <c r="BL76" s="174">
        <f t="shared" si="79"/>
        <v>0</v>
      </c>
      <c r="BM76" s="174">
        <f t="shared" si="79"/>
        <v>0</v>
      </c>
      <c r="BN76" s="174">
        <f t="shared" si="79"/>
        <v>0</v>
      </c>
      <c r="BO76" s="174">
        <f t="shared" si="79"/>
        <v>0</v>
      </c>
      <c r="BP76" s="174">
        <f t="shared" si="79"/>
        <v>2</v>
      </c>
      <c r="BQ76" s="173">
        <v>0</v>
      </c>
      <c r="BR76" s="173">
        <v>0</v>
      </c>
      <c r="BS76" s="173">
        <v>0</v>
      </c>
      <c r="BT76" s="173">
        <v>0</v>
      </c>
      <c r="BU76" s="173">
        <v>0</v>
      </c>
      <c r="BV76" s="173">
        <v>0</v>
      </c>
      <c r="BW76" s="173">
        <v>0</v>
      </c>
      <c r="BX76" s="173" t="s">
        <v>258</v>
      </c>
    </row>
    <row r="77" ht="90">
      <c r="A77" s="24" t="s">
        <v>168</v>
      </c>
      <c r="B77" s="51" t="s">
        <v>169</v>
      </c>
      <c r="C77" s="9" t="s">
        <v>170</v>
      </c>
      <c r="D77" s="170">
        <f t="shared" si="112"/>
        <v>24.5</v>
      </c>
      <c r="E77" s="172" t="s">
        <v>258</v>
      </c>
      <c r="F77" s="172">
        <v>0</v>
      </c>
      <c r="G77" s="172">
        <v>0</v>
      </c>
      <c r="H77" s="172">
        <v>0</v>
      </c>
      <c r="I77" s="172">
        <v>0</v>
      </c>
      <c r="J77" s="172">
        <v>0</v>
      </c>
      <c r="K77" s="172">
        <v>0</v>
      </c>
      <c r="L77" s="172">
        <v>0</v>
      </c>
      <c r="M77" s="173">
        <v>0</v>
      </c>
      <c r="N77" s="173">
        <v>0</v>
      </c>
      <c r="O77" s="173">
        <v>0</v>
      </c>
      <c r="P77" s="173">
        <v>0</v>
      </c>
      <c r="Q77" s="173">
        <v>0</v>
      </c>
      <c r="R77" s="173">
        <v>0</v>
      </c>
      <c r="S77" s="173">
        <v>0</v>
      </c>
      <c r="T77" s="173"/>
      <c r="U77" s="173">
        <v>11.5</v>
      </c>
      <c r="V77" s="173"/>
      <c r="W77" s="173"/>
      <c r="X77" s="173"/>
      <c r="Y77" s="173"/>
      <c r="Z77" s="173">
        <v>6</v>
      </c>
      <c r="AA77" s="173">
        <v>0</v>
      </c>
      <c r="AB77" s="173">
        <v>0</v>
      </c>
      <c r="AC77" s="173">
        <v>0</v>
      </c>
      <c r="AD77" s="173">
        <v>0</v>
      </c>
      <c r="AE77" s="173">
        <v>0</v>
      </c>
      <c r="AF77" s="173">
        <v>0</v>
      </c>
      <c r="AG77" s="173">
        <v>0</v>
      </c>
      <c r="AH77" s="173"/>
      <c r="AI77" s="173">
        <v>7</v>
      </c>
      <c r="AJ77" s="173"/>
      <c r="AK77" s="173"/>
      <c r="AL77" s="173"/>
      <c r="AM77" s="173"/>
      <c r="AN77" s="173">
        <v>6</v>
      </c>
      <c r="AO77" s="173">
        <v>0</v>
      </c>
      <c r="AP77" s="173">
        <v>0</v>
      </c>
      <c r="AQ77" s="173">
        <v>0</v>
      </c>
      <c r="AR77" s="173">
        <v>0</v>
      </c>
      <c r="AS77" s="172">
        <v>0</v>
      </c>
      <c r="AT77" s="173">
        <v>0</v>
      </c>
      <c r="AU77" s="173">
        <v>0</v>
      </c>
      <c r="AV77" s="173"/>
      <c r="AW77" s="173">
        <v>6</v>
      </c>
      <c r="AX77" s="173"/>
      <c r="AY77" s="173"/>
      <c r="AZ77" s="173"/>
      <c r="BA77" s="173"/>
      <c r="BB77" s="173">
        <v>6</v>
      </c>
      <c r="BC77" s="173">
        <v>0</v>
      </c>
      <c r="BD77" s="173">
        <v>0</v>
      </c>
      <c r="BE77" s="173">
        <v>0</v>
      </c>
      <c r="BF77" s="173">
        <v>0</v>
      </c>
      <c r="BG77" s="173">
        <v>0</v>
      </c>
      <c r="BH77" s="173">
        <v>0</v>
      </c>
      <c r="BI77" s="173">
        <v>0</v>
      </c>
      <c r="BJ77" s="174">
        <f t="shared" si="79"/>
        <v>0</v>
      </c>
      <c r="BK77" s="174">
        <f t="shared" si="79"/>
        <v>24.5</v>
      </c>
      <c r="BL77" s="174">
        <f t="shared" si="79"/>
        <v>0</v>
      </c>
      <c r="BM77" s="174">
        <f t="shared" si="79"/>
        <v>0</v>
      </c>
      <c r="BN77" s="174">
        <f t="shared" si="79"/>
        <v>0</v>
      </c>
      <c r="BO77" s="174">
        <f t="shared" si="79"/>
        <v>0</v>
      </c>
      <c r="BP77" s="174">
        <f t="shared" si="79"/>
        <v>18</v>
      </c>
      <c r="BQ77" s="173">
        <v>0</v>
      </c>
      <c r="BR77" s="173">
        <v>0</v>
      </c>
      <c r="BS77" s="173">
        <v>0</v>
      </c>
      <c r="BT77" s="173">
        <v>0</v>
      </c>
      <c r="BU77" s="173">
        <v>0</v>
      </c>
      <c r="BV77" s="173">
        <v>0</v>
      </c>
      <c r="BW77" s="173">
        <v>0</v>
      </c>
      <c r="BX77" s="173" t="s">
        <v>258</v>
      </c>
    </row>
    <row r="78" ht="90">
      <c r="A78" s="24" t="s">
        <v>171</v>
      </c>
      <c r="B78" s="51" t="s">
        <v>172</v>
      </c>
      <c r="C78" s="9" t="s">
        <v>173</v>
      </c>
      <c r="D78" s="170">
        <f t="shared" si="112"/>
        <v>14</v>
      </c>
      <c r="E78" s="172" t="s">
        <v>258</v>
      </c>
      <c r="F78" s="172">
        <v>0</v>
      </c>
      <c r="G78" s="172">
        <v>0</v>
      </c>
      <c r="H78" s="172">
        <v>0</v>
      </c>
      <c r="I78" s="172">
        <v>0</v>
      </c>
      <c r="J78" s="172">
        <v>0</v>
      </c>
      <c r="K78" s="172">
        <v>0</v>
      </c>
      <c r="L78" s="172">
        <v>0</v>
      </c>
      <c r="M78" s="173">
        <v>0</v>
      </c>
      <c r="N78" s="173">
        <v>0</v>
      </c>
      <c r="O78" s="173">
        <v>0</v>
      </c>
      <c r="P78" s="173">
        <v>0</v>
      </c>
      <c r="Q78" s="173">
        <v>0</v>
      </c>
      <c r="R78" s="173">
        <v>0</v>
      </c>
      <c r="S78" s="173">
        <v>0</v>
      </c>
      <c r="T78" s="173"/>
      <c r="U78" s="173">
        <v>10</v>
      </c>
      <c r="V78" s="173"/>
      <c r="W78" s="173"/>
      <c r="X78" s="173"/>
      <c r="Y78" s="173"/>
      <c r="Z78" s="173">
        <v>6</v>
      </c>
      <c r="AA78" s="173">
        <v>0</v>
      </c>
      <c r="AB78" s="173">
        <v>0</v>
      </c>
      <c r="AC78" s="173">
        <v>0</v>
      </c>
      <c r="AD78" s="173">
        <v>0</v>
      </c>
      <c r="AE78" s="173">
        <v>0</v>
      </c>
      <c r="AF78" s="173">
        <v>0</v>
      </c>
      <c r="AG78" s="173">
        <v>0</v>
      </c>
      <c r="AH78" s="173"/>
      <c r="AI78" s="173"/>
      <c r="AJ78" s="173"/>
      <c r="AK78" s="173"/>
      <c r="AL78" s="173"/>
      <c r="AM78" s="173"/>
      <c r="AN78" s="173"/>
      <c r="AO78" s="173">
        <v>0</v>
      </c>
      <c r="AP78" s="173">
        <v>0</v>
      </c>
      <c r="AQ78" s="173">
        <v>0</v>
      </c>
      <c r="AR78" s="173">
        <v>0</v>
      </c>
      <c r="AS78" s="172">
        <v>0</v>
      </c>
      <c r="AT78" s="173">
        <v>0</v>
      </c>
      <c r="AU78" s="173">
        <v>0</v>
      </c>
      <c r="AV78" s="173"/>
      <c r="AW78" s="173">
        <v>4</v>
      </c>
      <c r="AX78" s="173"/>
      <c r="AY78" s="173"/>
      <c r="AZ78" s="173"/>
      <c r="BA78" s="173"/>
      <c r="BB78" s="173">
        <v>4</v>
      </c>
      <c r="BC78" s="173">
        <v>0</v>
      </c>
      <c r="BD78" s="173">
        <v>0</v>
      </c>
      <c r="BE78" s="173">
        <v>0</v>
      </c>
      <c r="BF78" s="173">
        <v>0</v>
      </c>
      <c r="BG78" s="173">
        <v>0</v>
      </c>
      <c r="BH78" s="173">
        <v>0</v>
      </c>
      <c r="BI78" s="173">
        <v>0</v>
      </c>
      <c r="BJ78" s="174">
        <f t="shared" si="79"/>
        <v>0</v>
      </c>
      <c r="BK78" s="174">
        <f t="shared" si="79"/>
        <v>14</v>
      </c>
      <c r="BL78" s="174">
        <f t="shared" si="79"/>
        <v>0</v>
      </c>
      <c r="BM78" s="174">
        <f t="shared" si="79"/>
        <v>0</v>
      </c>
      <c r="BN78" s="174">
        <f t="shared" si="79"/>
        <v>0</v>
      </c>
      <c r="BO78" s="174">
        <f t="shared" si="79"/>
        <v>0</v>
      </c>
      <c r="BP78" s="174">
        <f t="shared" si="79"/>
        <v>10</v>
      </c>
      <c r="BQ78" s="173">
        <v>0</v>
      </c>
      <c r="BR78" s="173">
        <v>0</v>
      </c>
      <c r="BS78" s="173">
        <v>0</v>
      </c>
      <c r="BT78" s="173">
        <v>0</v>
      </c>
      <c r="BU78" s="173">
        <v>0</v>
      </c>
      <c r="BV78" s="173">
        <v>0</v>
      </c>
      <c r="BW78" s="173">
        <v>0</v>
      </c>
      <c r="BX78" s="173" t="s">
        <v>258</v>
      </c>
    </row>
    <row r="79" s="176" customFormat="1" ht="60">
      <c r="A79" s="33" t="s">
        <v>79</v>
      </c>
      <c r="B79" s="34" t="s">
        <v>80</v>
      </c>
      <c r="C79" s="184" t="s">
        <v>258</v>
      </c>
      <c r="D79" s="168">
        <f t="shared" ref="D79:BO79" si="113">D80</f>
        <v>65.676819999999992</v>
      </c>
      <c r="E79" s="168" t="s">
        <v>258</v>
      </c>
      <c r="F79" s="168">
        <f t="shared" si="113"/>
        <v>0</v>
      </c>
      <c r="G79" s="168">
        <f t="shared" si="113"/>
        <v>0</v>
      </c>
      <c r="H79" s="168">
        <f t="shared" si="113"/>
        <v>0</v>
      </c>
      <c r="I79" s="168">
        <f t="shared" si="113"/>
        <v>0</v>
      </c>
      <c r="J79" s="168">
        <f t="shared" si="113"/>
        <v>0</v>
      </c>
      <c r="K79" s="168">
        <f t="shared" si="113"/>
        <v>0</v>
      </c>
      <c r="L79" s="168">
        <f t="shared" si="113"/>
        <v>0</v>
      </c>
      <c r="M79" s="168">
        <f t="shared" si="113"/>
        <v>0</v>
      </c>
      <c r="N79" s="168">
        <f t="shared" si="113"/>
        <v>0</v>
      </c>
      <c r="O79" s="168">
        <f t="shared" si="113"/>
        <v>0</v>
      </c>
      <c r="P79" s="168">
        <f t="shared" si="113"/>
        <v>0</v>
      </c>
      <c r="Q79" s="168">
        <f t="shared" si="113"/>
        <v>0</v>
      </c>
      <c r="R79" s="168">
        <f t="shared" si="113"/>
        <v>0</v>
      </c>
      <c r="S79" s="168">
        <f t="shared" si="113"/>
        <v>0</v>
      </c>
      <c r="T79" s="168">
        <f t="shared" si="113"/>
        <v>0</v>
      </c>
      <c r="U79" s="168">
        <f t="shared" si="113"/>
        <v>0</v>
      </c>
      <c r="V79" s="168">
        <f t="shared" si="113"/>
        <v>0</v>
      </c>
      <c r="W79" s="168">
        <f t="shared" si="113"/>
        <v>0</v>
      </c>
      <c r="X79" s="168">
        <f t="shared" si="113"/>
        <v>0</v>
      </c>
      <c r="Y79" s="168">
        <f t="shared" si="113"/>
        <v>0</v>
      </c>
      <c r="Z79" s="168">
        <f t="shared" si="113"/>
        <v>0</v>
      </c>
      <c r="AA79" s="168">
        <f t="shared" si="113"/>
        <v>0</v>
      </c>
      <c r="AB79" s="168">
        <f t="shared" si="113"/>
        <v>0</v>
      </c>
      <c r="AC79" s="168">
        <f t="shared" si="113"/>
        <v>0</v>
      </c>
      <c r="AD79" s="168">
        <f t="shared" si="113"/>
        <v>0</v>
      </c>
      <c r="AE79" s="168">
        <f t="shared" si="113"/>
        <v>0</v>
      </c>
      <c r="AF79" s="168">
        <f t="shared" si="113"/>
        <v>0</v>
      </c>
      <c r="AG79" s="168">
        <f t="shared" si="113"/>
        <v>0</v>
      </c>
      <c r="AH79" s="168">
        <f t="shared" si="113"/>
        <v>0</v>
      </c>
      <c r="AI79" s="168">
        <f t="shared" si="113"/>
        <v>36.971419999999995</v>
      </c>
      <c r="AJ79" s="168">
        <f t="shared" si="113"/>
        <v>0</v>
      </c>
      <c r="AK79" s="168">
        <f t="shared" si="113"/>
        <v>0</v>
      </c>
      <c r="AL79" s="168">
        <f t="shared" si="113"/>
        <v>17.123999999999999</v>
      </c>
      <c r="AM79" s="168">
        <f t="shared" si="113"/>
        <v>0</v>
      </c>
      <c r="AN79" s="168">
        <f t="shared" si="113"/>
        <v>0</v>
      </c>
      <c r="AO79" s="168">
        <f t="shared" si="113"/>
        <v>0</v>
      </c>
      <c r="AP79" s="168">
        <f t="shared" si="113"/>
        <v>0</v>
      </c>
      <c r="AQ79" s="168">
        <f t="shared" si="113"/>
        <v>0</v>
      </c>
      <c r="AR79" s="168">
        <f t="shared" si="113"/>
        <v>0</v>
      </c>
      <c r="AS79" s="168">
        <f t="shared" si="113"/>
        <v>0</v>
      </c>
      <c r="AT79" s="168">
        <f t="shared" si="113"/>
        <v>0</v>
      </c>
      <c r="AU79" s="168">
        <f t="shared" si="113"/>
        <v>0</v>
      </c>
      <c r="AV79" s="168">
        <f t="shared" si="113"/>
        <v>0</v>
      </c>
      <c r="AW79" s="168">
        <f t="shared" si="113"/>
        <v>28.705399999999997</v>
      </c>
      <c r="AX79" s="168">
        <f t="shared" si="113"/>
        <v>0</v>
      </c>
      <c r="AY79" s="168">
        <f t="shared" si="113"/>
        <v>0</v>
      </c>
      <c r="AZ79" s="168">
        <f t="shared" si="113"/>
        <v>12.826000000000001</v>
      </c>
      <c r="BA79" s="168">
        <f t="shared" si="113"/>
        <v>0</v>
      </c>
      <c r="BB79" s="168">
        <f t="shared" si="113"/>
        <v>0</v>
      </c>
      <c r="BC79" s="168">
        <f t="shared" si="113"/>
        <v>0</v>
      </c>
      <c r="BD79" s="168">
        <f t="shared" si="113"/>
        <v>0</v>
      </c>
      <c r="BE79" s="168">
        <f t="shared" si="113"/>
        <v>0</v>
      </c>
      <c r="BF79" s="168">
        <f t="shared" si="113"/>
        <v>0</v>
      </c>
      <c r="BG79" s="168">
        <f t="shared" si="113"/>
        <v>0</v>
      </c>
      <c r="BH79" s="168">
        <f t="shared" si="113"/>
        <v>0</v>
      </c>
      <c r="BI79" s="168">
        <f t="shared" si="113"/>
        <v>0</v>
      </c>
      <c r="BJ79" s="168">
        <f t="shared" si="113"/>
        <v>0</v>
      </c>
      <c r="BK79" s="168">
        <f t="shared" si="113"/>
        <v>65.676819999999992</v>
      </c>
      <c r="BL79" s="168">
        <f t="shared" si="113"/>
        <v>0</v>
      </c>
      <c r="BM79" s="168">
        <f t="shared" si="113"/>
        <v>0</v>
      </c>
      <c r="BN79" s="168">
        <f t="shared" si="113"/>
        <v>29.949999999999999</v>
      </c>
      <c r="BO79" s="168">
        <f t="shared" si="113"/>
        <v>0</v>
      </c>
      <c r="BP79" s="168">
        <f t="shared" ref="BP79:BW79" si="114">BP80</f>
        <v>0</v>
      </c>
      <c r="BQ79" s="168">
        <f t="shared" si="114"/>
        <v>0</v>
      </c>
      <c r="BR79" s="168">
        <f t="shared" si="114"/>
        <v>0</v>
      </c>
      <c r="BS79" s="168">
        <f t="shared" si="114"/>
        <v>0</v>
      </c>
      <c r="BT79" s="168">
        <f t="shared" si="114"/>
        <v>0</v>
      </c>
      <c r="BU79" s="168">
        <f t="shared" si="114"/>
        <v>0</v>
      </c>
      <c r="BV79" s="168">
        <f t="shared" si="114"/>
        <v>0</v>
      </c>
      <c r="BW79" s="168">
        <f t="shared" si="114"/>
        <v>0</v>
      </c>
      <c r="BX79" s="169" t="s">
        <v>258</v>
      </c>
    </row>
    <row r="80" s="176" customFormat="1" ht="45">
      <c r="A80" s="33" t="s">
        <v>81</v>
      </c>
      <c r="B80" s="34" t="s">
        <v>82</v>
      </c>
      <c r="C80" s="184" t="s">
        <v>258</v>
      </c>
      <c r="D80" s="168">
        <f>SUM(D81:D90)</f>
        <v>65.676819999999992</v>
      </c>
      <c r="E80" s="168" t="s">
        <v>258</v>
      </c>
      <c r="F80" s="168" t="s">
        <v>258</v>
      </c>
      <c r="G80" s="168" t="s">
        <v>258</v>
      </c>
      <c r="H80" s="168" t="s">
        <v>258</v>
      </c>
      <c r="I80" s="168" t="s">
        <v>258</v>
      </c>
      <c r="J80" s="168">
        <f t="shared" ref="J80:BU80" si="115">SUM(J81:J90)</f>
        <v>0</v>
      </c>
      <c r="K80" s="168">
        <f t="shared" si="115"/>
        <v>0</v>
      </c>
      <c r="L80" s="168">
        <f t="shared" si="115"/>
        <v>0</v>
      </c>
      <c r="M80" s="168">
        <f t="shared" si="115"/>
        <v>0</v>
      </c>
      <c r="N80" s="168">
        <f t="shared" si="115"/>
        <v>0</v>
      </c>
      <c r="O80" s="168">
        <f t="shared" si="115"/>
        <v>0</v>
      </c>
      <c r="P80" s="168">
        <f t="shared" si="115"/>
        <v>0</v>
      </c>
      <c r="Q80" s="168">
        <f t="shared" si="115"/>
        <v>0</v>
      </c>
      <c r="R80" s="168">
        <f t="shared" si="115"/>
        <v>0</v>
      </c>
      <c r="S80" s="168">
        <f t="shared" si="115"/>
        <v>0</v>
      </c>
      <c r="T80" s="168">
        <f t="shared" si="115"/>
        <v>0</v>
      </c>
      <c r="U80" s="168">
        <f t="shared" si="115"/>
        <v>0</v>
      </c>
      <c r="V80" s="168">
        <f t="shared" si="115"/>
        <v>0</v>
      </c>
      <c r="W80" s="168">
        <f t="shared" si="115"/>
        <v>0</v>
      </c>
      <c r="X80" s="168">
        <f t="shared" si="115"/>
        <v>0</v>
      </c>
      <c r="Y80" s="168">
        <f t="shared" si="115"/>
        <v>0</v>
      </c>
      <c r="Z80" s="168">
        <f t="shared" si="115"/>
        <v>0</v>
      </c>
      <c r="AA80" s="168">
        <f t="shared" si="115"/>
        <v>0</v>
      </c>
      <c r="AB80" s="168">
        <f t="shared" si="115"/>
        <v>0</v>
      </c>
      <c r="AC80" s="168">
        <f t="shared" si="115"/>
        <v>0</v>
      </c>
      <c r="AD80" s="168">
        <f t="shared" si="115"/>
        <v>0</v>
      </c>
      <c r="AE80" s="168">
        <f t="shared" si="115"/>
        <v>0</v>
      </c>
      <c r="AF80" s="168">
        <f t="shared" si="115"/>
        <v>0</v>
      </c>
      <c r="AG80" s="168">
        <f t="shared" si="115"/>
        <v>0</v>
      </c>
      <c r="AH80" s="168">
        <f t="shared" si="115"/>
        <v>0</v>
      </c>
      <c r="AI80" s="168">
        <f t="shared" si="115"/>
        <v>36.971419999999995</v>
      </c>
      <c r="AJ80" s="168">
        <f t="shared" si="115"/>
        <v>0</v>
      </c>
      <c r="AK80" s="168">
        <f t="shared" si="115"/>
        <v>0</v>
      </c>
      <c r="AL80" s="168">
        <f t="shared" si="115"/>
        <v>17.123999999999999</v>
      </c>
      <c r="AM80" s="168">
        <f t="shared" si="115"/>
        <v>0</v>
      </c>
      <c r="AN80" s="168">
        <f t="shared" si="115"/>
        <v>0</v>
      </c>
      <c r="AO80" s="168">
        <f t="shared" si="115"/>
        <v>0</v>
      </c>
      <c r="AP80" s="168">
        <f t="shared" si="115"/>
        <v>0</v>
      </c>
      <c r="AQ80" s="168">
        <f t="shared" si="115"/>
        <v>0</v>
      </c>
      <c r="AR80" s="168">
        <f t="shared" si="115"/>
        <v>0</v>
      </c>
      <c r="AS80" s="168">
        <f t="shared" si="115"/>
        <v>0</v>
      </c>
      <c r="AT80" s="168">
        <f t="shared" si="115"/>
        <v>0</v>
      </c>
      <c r="AU80" s="168">
        <f t="shared" si="115"/>
        <v>0</v>
      </c>
      <c r="AV80" s="168">
        <f t="shared" si="115"/>
        <v>0</v>
      </c>
      <c r="AW80" s="168">
        <f t="shared" si="115"/>
        <v>28.705399999999997</v>
      </c>
      <c r="AX80" s="168">
        <f t="shared" si="115"/>
        <v>0</v>
      </c>
      <c r="AY80" s="168">
        <f t="shared" si="115"/>
        <v>0</v>
      </c>
      <c r="AZ80" s="168">
        <f t="shared" si="115"/>
        <v>12.826000000000001</v>
      </c>
      <c r="BA80" s="168">
        <f t="shared" si="115"/>
        <v>0</v>
      </c>
      <c r="BB80" s="168">
        <f t="shared" si="115"/>
        <v>0</v>
      </c>
      <c r="BC80" s="168">
        <f t="shared" si="115"/>
        <v>0</v>
      </c>
      <c r="BD80" s="168">
        <f t="shared" si="115"/>
        <v>0</v>
      </c>
      <c r="BE80" s="168">
        <f t="shared" si="115"/>
        <v>0</v>
      </c>
      <c r="BF80" s="168">
        <f t="shared" si="115"/>
        <v>0</v>
      </c>
      <c r="BG80" s="168">
        <f t="shared" si="115"/>
        <v>0</v>
      </c>
      <c r="BH80" s="168">
        <f t="shared" si="115"/>
        <v>0</v>
      </c>
      <c r="BI80" s="168">
        <f t="shared" si="115"/>
        <v>0</v>
      </c>
      <c r="BJ80" s="168">
        <f t="shared" si="115"/>
        <v>0</v>
      </c>
      <c r="BK80" s="168">
        <f t="shared" si="115"/>
        <v>65.676819999999992</v>
      </c>
      <c r="BL80" s="168">
        <f t="shared" si="115"/>
        <v>0</v>
      </c>
      <c r="BM80" s="168">
        <f t="shared" si="115"/>
        <v>0</v>
      </c>
      <c r="BN80" s="168">
        <f t="shared" si="115"/>
        <v>29.949999999999999</v>
      </c>
      <c r="BO80" s="168">
        <f t="shared" si="115"/>
        <v>0</v>
      </c>
      <c r="BP80" s="168">
        <f t="shared" si="115"/>
        <v>0</v>
      </c>
      <c r="BQ80" s="168">
        <f t="shared" si="115"/>
        <v>0</v>
      </c>
      <c r="BR80" s="168">
        <f t="shared" si="115"/>
        <v>0</v>
      </c>
      <c r="BS80" s="168">
        <f t="shared" si="115"/>
        <v>0</v>
      </c>
      <c r="BT80" s="168">
        <f t="shared" si="115"/>
        <v>0</v>
      </c>
      <c r="BU80" s="168">
        <f t="shared" si="115"/>
        <v>0</v>
      </c>
      <c r="BV80" s="168">
        <f>SUM(BV81:BV90)</f>
        <v>0</v>
      </c>
      <c r="BW80" s="168">
        <f>SUM(BW81:BW90)</f>
        <v>0</v>
      </c>
      <c r="BX80" s="169" t="s">
        <v>258</v>
      </c>
    </row>
    <row r="81" ht="45">
      <c r="A81" s="24" t="s">
        <v>83</v>
      </c>
      <c r="B81" s="51" t="s">
        <v>174</v>
      </c>
      <c r="C81" s="9" t="s">
        <v>175</v>
      </c>
      <c r="D81" s="170">
        <v>4.048</v>
      </c>
      <c r="E81" s="172" t="s">
        <v>258</v>
      </c>
      <c r="F81" s="172">
        <v>0</v>
      </c>
      <c r="G81" s="172">
        <v>0</v>
      </c>
      <c r="H81" s="172">
        <v>0</v>
      </c>
      <c r="I81" s="172">
        <v>0</v>
      </c>
      <c r="J81" s="172">
        <v>0</v>
      </c>
      <c r="K81" s="172">
        <v>0</v>
      </c>
      <c r="L81" s="172">
        <v>0</v>
      </c>
      <c r="M81" s="173">
        <v>0</v>
      </c>
      <c r="N81" s="173">
        <v>0</v>
      </c>
      <c r="O81" s="173">
        <v>0</v>
      </c>
      <c r="P81" s="173">
        <v>0</v>
      </c>
      <c r="Q81" s="173">
        <v>0</v>
      </c>
      <c r="R81" s="173">
        <v>0</v>
      </c>
      <c r="S81" s="173">
        <v>0</v>
      </c>
      <c r="T81" s="173"/>
      <c r="U81" s="173"/>
      <c r="V81" s="173"/>
      <c r="W81" s="173"/>
      <c r="X81" s="173"/>
      <c r="Y81" s="173"/>
      <c r="Z81" s="173"/>
      <c r="AA81" s="173">
        <v>0</v>
      </c>
      <c r="AB81" s="173">
        <v>0</v>
      </c>
      <c r="AC81" s="173">
        <v>0</v>
      </c>
      <c r="AD81" s="173">
        <v>0</v>
      </c>
      <c r="AE81" s="173">
        <v>0</v>
      </c>
      <c r="AF81" s="173">
        <v>0</v>
      </c>
      <c r="AG81" s="173">
        <v>0</v>
      </c>
      <c r="AH81" s="173"/>
      <c r="AI81" s="173">
        <v>4.048</v>
      </c>
      <c r="AJ81" s="173"/>
      <c r="AK81" s="173"/>
      <c r="AL81" s="173">
        <v>1.3999999999999999</v>
      </c>
      <c r="AM81" s="173"/>
      <c r="AN81" s="173"/>
      <c r="AO81" s="173">
        <v>0</v>
      </c>
      <c r="AP81" s="173">
        <v>0</v>
      </c>
      <c r="AQ81" s="173">
        <v>0</v>
      </c>
      <c r="AR81" s="173">
        <v>0</v>
      </c>
      <c r="AS81" s="172">
        <v>0</v>
      </c>
      <c r="AT81" s="173">
        <v>0</v>
      </c>
      <c r="AU81" s="173">
        <v>0</v>
      </c>
      <c r="AV81" s="173"/>
      <c r="AW81" s="173"/>
      <c r="AX81" s="173"/>
      <c r="AY81" s="173"/>
      <c r="AZ81" s="173"/>
      <c r="BA81" s="173"/>
      <c r="BB81" s="173"/>
      <c r="BC81" s="173">
        <v>0</v>
      </c>
      <c r="BD81" s="173">
        <v>0</v>
      </c>
      <c r="BE81" s="173">
        <v>0</v>
      </c>
      <c r="BF81" s="173">
        <v>0</v>
      </c>
      <c r="BG81" s="173">
        <v>0</v>
      </c>
      <c r="BH81" s="173">
        <v>0</v>
      </c>
      <c r="BI81" s="173">
        <v>0</v>
      </c>
      <c r="BJ81" s="174">
        <f t="shared" si="79"/>
        <v>0</v>
      </c>
      <c r="BK81" s="174">
        <f t="shared" si="79"/>
        <v>4.048</v>
      </c>
      <c r="BL81" s="174">
        <f t="shared" si="79"/>
        <v>0</v>
      </c>
      <c r="BM81" s="174">
        <f t="shared" si="79"/>
        <v>0</v>
      </c>
      <c r="BN81" s="174">
        <f t="shared" si="79"/>
        <v>1.3999999999999999</v>
      </c>
      <c r="BO81" s="174">
        <f t="shared" si="79"/>
        <v>0</v>
      </c>
      <c r="BP81" s="174">
        <f t="shared" si="79"/>
        <v>0</v>
      </c>
      <c r="BQ81" s="173">
        <v>0</v>
      </c>
      <c r="BR81" s="173">
        <v>0</v>
      </c>
      <c r="BS81" s="173">
        <v>0</v>
      </c>
      <c r="BT81" s="173">
        <v>0</v>
      </c>
      <c r="BU81" s="173">
        <v>0</v>
      </c>
      <c r="BV81" s="173">
        <v>0</v>
      </c>
      <c r="BW81" s="173">
        <v>0</v>
      </c>
      <c r="BX81" s="173" t="s">
        <v>258</v>
      </c>
    </row>
    <row r="82" ht="45">
      <c r="A82" s="24" t="s">
        <v>86</v>
      </c>
      <c r="B82" s="51" t="s">
        <v>176</v>
      </c>
      <c r="C82" s="9" t="s">
        <v>177</v>
      </c>
      <c r="D82" s="170">
        <v>2.9794199999999993</v>
      </c>
      <c r="E82" s="172" t="s">
        <v>258</v>
      </c>
      <c r="F82" s="172">
        <v>0</v>
      </c>
      <c r="G82" s="172">
        <v>0</v>
      </c>
      <c r="H82" s="172">
        <v>0</v>
      </c>
      <c r="I82" s="172">
        <v>0</v>
      </c>
      <c r="J82" s="172">
        <v>0</v>
      </c>
      <c r="K82" s="172">
        <v>0</v>
      </c>
      <c r="L82" s="172">
        <v>0</v>
      </c>
      <c r="M82" s="173">
        <v>0</v>
      </c>
      <c r="N82" s="173">
        <v>0</v>
      </c>
      <c r="O82" s="173">
        <v>0</v>
      </c>
      <c r="P82" s="173">
        <v>0</v>
      </c>
      <c r="Q82" s="173">
        <v>0</v>
      </c>
      <c r="R82" s="173">
        <v>0</v>
      </c>
      <c r="S82" s="173">
        <v>0</v>
      </c>
      <c r="T82" s="173"/>
      <c r="U82" s="173"/>
      <c r="V82" s="173"/>
      <c r="W82" s="173"/>
      <c r="X82" s="173"/>
      <c r="Y82" s="173"/>
      <c r="Z82" s="173"/>
      <c r="AA82" s="173">
        <v>0</v>
      </c>
      <c r="AB82" s="173">
        <v>0</v>
      </c>
      <c r="AC82" s="173">
        <v>0</v>
      </c>
      <c r="AD82" s="173">
        <v>0</v>
      </c>
      <c r="AE82" s="173">
        <v>0</v>
      </c>
      <c r="AF82" s="173">
        <v>0</v>
      </c>
      <c r="AG82" s="173">
        <v>0</v>
      </c>
      <c r="AH82" s="173"/>
      <c r="AI82" s="173">
        <v>2.9794199999999993</v>
      </c>
      <c r="AJ82" s="173"/>
      <c r="AK82" s="173"/>
      <c r="AL82" s="173">
        <v>1.3640000000000001</v>
      </c>
      <c r="AM82" s="173"/>
      <c r="AN82" s="173"/>
      <c r="AO82" s="173">
        <v>0</v>
      </c>
      <c r="AP82" s="173">
        <v>0</v>
      </c>
      <c r="AQ82" s="173">
        <v>0</v>
      </c>
      <c r="AR82" s="173">
        <v>0</v>
      </c>
      <c r="AS82" s="172">
        <v>0</v>
      </c>
      <c r="AT82" s="173">
        <v>0</v>
      </c>
      <c r="AU82" s="173">
        <v>0</v>
      </c>
      <c r="AV82" s="173"/>
      <c r="AW82" s="173"/>
      <c r="AX82" s="173"/>
      <c r="AY82" s="173"/>
      <c r="AZ82" s="173"/>
      <c r="BA82" s="173"/>
      <c r="BB82" s="173"/>
      <c r="BC82" s="173">
        <v>0</v>
      </c>
      <c r="BD82" s="173">
        <v>0</v>
      </c>
      <c r="BE82" s="173">
        <v>0</v>
      </c>
      <c r="BF82" s="173">
        <v>0</v>
      </c>
      <c r="BG82" s="173">
        <v>0</v>
      </c>
      <c r="BH82" s="173">
        <v>0</v>
      </c>
      <c r="BI82" s="173">
        <v>0</v>
      </c>
      <c r="BJ82" s="174">
        <f t="shared" si="79"/>
        <v>0</v>
      </c>
      <c r="BK82" s="174">
        <f t="shared" si="79"/>
        <v>2.9794199999999993</v>
      </c>
      <c r="BL82" s="174">
        <f t="shared" si="79"/>
        <v>0</v>
      </c>
      <c r="BM82" s="174">
        <f t="shared" si="79"/>
        <v>0</v>
      </c>
      <c r="BN82" s="174">
        <f t="shared" si="79"/>
        <v>1.3640000000000001</v>
      </c>
      <c r="BO82" s="174">
        <f t="shared" si="79"/>
        <v>0</v>
      </c>
      <c r="BP82" s="174">
        <f t="shared" si="79"/>
        <v>0</v>
      </c>
      <c r="BQ82" s="173">
        <v>0</v>
      </c>
      <c r="BR82" s="173">
        <v>0</v>
      </c>
      <c r="BS82" s="173">
        <v>0</v>
      </c>
      <c r="BT82" s="173">
        <v>0</v>
      </c>
      <c r="BU82" s="173">
        <v>0</v>
      </c>
      <c r="BV82" s="173">
        <v>0</v>
      </c>
      <c r="BW82" s="173">
        <v>0</v>
      </c>
      <c r="BX82" s="173" t="s">
        <v>258</v>
      </c>
    </row>
    <row r="83" ht="45">
      <c r="A83" s="24" t="s">
        <v>89</v>
      </c>
      <c r="B83" s="51" t="s">
        <v>178</v>
      </c>
      <c r="C83" s="9" t="s">
        <v>179</v>
      </c>
      <c r="D83" s="170">
        <v>1.907</v>
      </c>
      <c r="E83" s="172" t="s">
        <v>258</v>
      </c>
      <c r="F83" s="172">
        <v>0</v>
      </c>
      <c r="G83" s="172">
        <v>0</v>
      </c>
      <c r="H83" s="172">
        <v>0</v>
      </c>
      <c r="I83" s="172">
        <v>0</v>
      </c>
      <c r="J83" s="172">
        <v>0</v>
      </c>
      <c r="K83" s="172">
        <v>0</v>
      </c>
      <c r="L83" s="172">
        <v>0</v>
      </c>
      <c r="M83" s="173">
        <v>0</v>
      </c>
      <c r="N83" s="173">
        <v>0</v>
      </c>
      <c r="O83" s="173">
        <v>0</v>
      </c>
      <c r="P83" s="173">
        <v>0</v>
      </c>
      <c r="Q83" s="173">
        <v>0</v>
      </c>
      <c r="R83" s="173">
        <v>0</v>
      </c>
      <c r="S83" s="173">
        <v>0</v>
      </c>
      <c r="T83" s="173"/>
      <c r="U83" s="173"/>
      <c r="V83" s="173"/>
      <c r="W83" s="173"/>
      <c r="X83" s="173"/>
      <c r="Y83" s="173"/>
      <c r="Z83" s="173"/>
      <c r="AA83" s="173">
        <v>0</v>
      </c>
      <c r="AB83" s="173">
        <v>0</v>
      </c>
      <c r="AC83" s="173">
        <v>0</v>
      </c>
      <c r="AD83" s="173">
        <v>0</v>
      </c>
      <c r="AE83" s="173">
        <v>0</v>
      </c>
      <c r="AF83" s="173">
        <v>0</v>
      </c>
      <c r="AG83" s="173">
        <v>0</v>
      </c>
      <c r="AH83" s="173"/>
      <c r="AI83" s="173">
        <v>1.907</v>
      </c>
      <c r="AJ83" s="173"/>
      <c r="AK83" s="173"/>
      <c r="AL83" s="173">
        <v>0.76000000000000001</v>
      </c>
      <c r="AM83" s="173"/>
      <c r="AN83" s="173"/>
      <c r="AO83" s="173">
        <v>0</v>
      </c>
      <c r="AP83" s="173">
        <v>0</v>
      </c>
      <c r="AQ83" s="173">
        <v>0</v>
      </c>
      <c r="AR83" s="173">
        <v>0</v>
      </c>
      <c r="AS83" s="172">
        <v>0</v>
      </c>
      <c r="AT83" s="173">
        <v>0</v>
      </c>
      <c r="AU83" s="173">
        <v>0</v>
      </c>
      <c r="AV83" s="173"/>
      <c r="AW83" s="173"/>
      <c r="AX83" s="173"/>
      <c r="AY83" s="173"/>
      <c r="AZ83" s="173"/>
      <c r="BA83" s="173"/>
      <c r="BB83" s="173"/>
      <c r="BC83" s="173">
        <v>0</v>
      </c>
      <c r="BD83" s="173">
        <v>0</v>
      </c>
      <c r="BE83" s="173">
        <v>0</v>
      </c>
      <c r="BF83" s="173">
        <v>0</v>
      </c>
      <c r="BG83" s="173">
        <v>0</v>
      </c>
      <c r="BH83" s="173">
        <v>0</v>
      </c>
      <c r="BI83" s="173">
        <v>0</v>
      </c>
      <c r="BJ83" s="174">
        <f t="shared" si="79"/>
        <v>0</v>
      </c>
      <c r="BK83" s="174">
        <f t="shared" si="79"/>
        <v>1.907</v>
      </c>
      <c r="BL83" s="174">
        <f t="shared" si="79"/>
        <v>0</v>
      </c>
      <c r="BM83" s="174">
        <f t="shared" si="79"/>
        <v>0</v>
      </c>
      <c r="BN83" s="174">
        <f t="shared" si="79"/>
        <v>0.76000000000000001</v>
      </c>
      <c r="BO83" s="174">
        <f t="shared" si="79"/>
        <v>0</v>
      </c>
      <c r="BP83" s="174">
        <f t="shared" si="79"/>
        <v>0</v>
      </c>
      <c r="BQ83" s="173">
        <v>0</v>
      </c>
      <c r="BR83" s="173">
        <v>0</v>
      </c>
      <c r="BS83" s="173">
        <v>0</v>
      </c>
      <c r="BT83" s="173">
        <v>0</v>
      </c>
      <c r="BU83" s="173">
        <v>0</v>
      </c>
      <c r="BV83" s="173">
        <v>0</v>
      </c>
      <c r="BW83" s="173">
        <v>0</v>
      </c>
      <c r="BX83" s="173" t="s">
        <v>258</v>
      </c>
    </row>
    <row r="84" ht="60">
      <c r="A84" s="24" t="s">
        <v>92</v>
      </c>
      <c r="B84" s="51" t="s">
        <v>180</v>
      </c>
      <c r="C84" s="9" t="s">
        <v>181</v>
      </c>
      <c r="D84" s="170">
        <v>4.7149999999999999</v>
      </c>
      <c r="E84" s="172" t="s">
        <v>258</v>
      </c>
      <c r="F84" s="172">
        <v>0</v>
      </c>
      <c r="G84" s="172">
        <v>0</v>
      </c>
      <c r="H84" s="172">
        <v>0</v>
      </c>
      <c r="I84" s="172">
        <v>0</v>
      </c>
      <c r="J84" s="172">
        <v>0</v>
      </c>
      <c r="K84" s="172">
        <v>0</v>
      </c>
      <c r="L84" s="172">
        <v>0</v>
      </c>
      <c r="M84" s="173">
        <v>0</v>
      </c>
      <c r="N84" s="173">
        <v>0</v>
      </c>
      <c r="O84" s="173">
        <v>0</v>
      </c>
      <c r="P84" s="173">
        <v>0</v>
      </c>
      <c r="Q84" s="173">
        <v>0</v>
      </c>
      <c r="R84" s="173">
        <v>0</v>
      </c>
      <c r="S84" s="173">
        <v>0</v>
      </c>
      <c r="T84" s="173"/>
      <c r="U84" s="173"/>
      <c r="V84" s="173"/>
      <c r="W84" s="173"/>
      <c r="X84" s="173"/>
      <c r="Y84" s="173"/>
      <c r="Z84" s="173"/>
      <c r="AA84" s="173">
        <v>0</v>
      </c>
      <c r="AB84" s="173">
        <v>0</v>
      </c>
      <c r="AC84" s="173">
        <v>0</v>
      </c>
      <c r="AD84" s="173">
        <v>0</v>
      </c>
      <c r="AE84" s="173">
        <v>0</v>
      </c>
      <c r="AF84" s="173">
        <v>0</v>
      </c>
      <c r="AG84" s="173">
        <v>0</v>
      </c>
      <c r="AH84" s="173"/>
      <c r="AI84" s="173">
        <v>4.7149999999999999</v>
      </c>
      <c r="AJ84" s="173"/>
      <c r="AK84" s="173"/>
      <c r="AL84" s="173">
        <v>2.5</v>
      </c>
      <c r="AM84" s="173"/>
      <c r="AN84" s="173"/>
      <c r="AO84" s="173">
        <v>0</v>
      </c>
      <c r="AP84" s="173">
        <v>0</v>
      </c>
      <c r="AQ84" s="173">
        <v>0</v>
      </c>
      <c r="AR84" s="173">
        <v>0</v>
      </c>
      <c r="AS84" s="172">
        <v>0</v>
      </c>
      <c r="AT84" s="173">
        <v>0</v>
      </c>
      <c r="AU84" s="173">
        <v>0</v>
      </c>
      <c r="AV84" s="173"/>
      <c r="AW84" s="173"/>
      <c r="AX84" s="173"/>
      <c r="AY84" s="173"/>
      <c r="AZ84" s="173"/>
      <c r="BA84" s="173"/>
      <c r="BB84" s="173"/>
      <c r="BC84" s="173">
        <v>0</v>
      </c>
      <c r="BD84" s="173">
        <v>0</v>
      </c>
      <c r="BE84" s="173">
        <v>0</v>
      </c>
      <c r="BF84" s="173">
        <v>0</v>
      </c>
      <c r="BG84" s="173">
        <v>0</v>
      </c>
      <c r="BH84" s="173">
        <v>0</v>
      </c>
      <c r="BI84" s="173">
        <v>0</v>
      </c>
      <c r="BJ84" s="174">
        <f t="shared" si="79"/>
        <v>0</v>
      </c>
      <c r="BK84" s="174">
        <f t="shared" si="79"/>
        <v>4.7149999999999999</v>
      </c>
      <c r="BL84" s="174">
        <f t="shared" si="79"/>
        <v>0</v>
      </c>
      <c r="BM84" s="174">
        <f t="shared" si="79"/>
        <v>0</v>
      </c>
      <c r="BN84" s="174">
        <f t="shared" si="79"/>
        <v>2.5</v>
      </c>
      <c r="BO84" s="174">
        <f t="shared" si="79"/>
        <v>0</v>
      </c>
      <c r="BP84" s="174">
        <f t="shared" si="79"/>
        <v>0</v>
      </c>
      <c r="BQ84" s="173">
        <v>0</v>
      </c>
      <c r="BR84" s="173">
        <v>0</v>
      </c>
      <c r="BS84" s="173">
        <v>0</v>
      </c>
      <c r="BT84" s="173">
        <v>0</v>
      </c>
      <c r="BU84" s="173">
        <v>0</v>
      </c>
      <c r="BV84" s="173">
        <v>0</v>
      </c>
      <c r="BW84" s="173">
        <v>0</v>
      </c>
      <c r="BX84" s="173" t="s">
        <v>258</v>
      </c>
    </row>
    <row r="85" ht="60">
      <c r="A85" s="24" t="s">
        <v>95</v>
      </c>
      <c r="B85" s="51" t="s">
        <v>182</v>
      </c>
      <c r="C85" s="9" t="s">
        <v>183</v>
      </c>
      <c r="D85" s="170">
        <v>5.8879999999999999</v>
      </c>
      <c r="E85" s="172" t="s">
        <v>258</v>
      </c>
      <c r="F85" s="172">
        <v>0</v>
      </c>
      <c r="G85" s="172">
        <v>0</v>
      </c>
      <c r="H85" s="172">
        <v>0</v>
      </c>
      <c r="I85" s="172">
        <v>0</v>
      </c>
      <c r="J85" s="172">
        <v>0</v>
      </c>
      <c r="K85" s="172">
        <v>0</v>
      </c>
      <c r="L85" s="172">
        <v>0</v>
      </c>
      <c r="M85" s="173">
        <v>0</v>
      </c>
      <c r="N85" s="173">
        <v>0</v>
      </c>
      <c r="O85" s="173">
        <v>0</v>
      </c>
      <c r="P85" s="173">
        <v>0</v>
      </c>
      <c r="Q85" s="173">
        <v>0</v>
      </c>
      <c r="R85" s="173">
        <v>0</v>
      </c>
      <c r="S85" s="173">
        <v>0</v>
      </c>
      <c r="T85" s="173"/>
      <c r="U85" s="173"/>
      <c r="V85" s="173"/>
      <c r="W85" s="173"/>
      <c r="X85" s="173"/>
      <c r="Y85" s="173"/>
      <c r="Z85" s="173"/>
      <c r="AA85" s="173">
        <v>0</v>
      </c>
      <c r="AB85" s="173">
        <v>0</v>
      </c>
      <c r="AC85" s="173">
        <v>0</v>
      </c>
      <c r="AD85" s="173">
        <v>0</v>
      </c>
      <c r="AE85" s="173">
        <v>0</v>
      </c>
      <c r="AF85" s="173">
        <v>0</v>
      </c>
      <c r="AG85" s="173">
        <v>0</v>
      </c>
      <c r="AH85" s="173"/>
      <c r="AI85" s="173">
        <v>5.8879999999999999</v>
      </c>
      <c r="AJ85" s="173"/>
      <c r="AK85" s="173"/>
      <c r="AL85" s="173">
        <v>3.3999999999999999</v>
      </c>
      <c r="AM85" s="173"/>
      <c r="AN85" s="173"/>
      <c r="AO85" s="173">
        <v>0</v>
      </c>
      <c r="AP85" s="173">
        <v>0</v>
      </c>
      <c r="AQ85" s="173">
        <v>0</v>
      </c>
      <c r="AR85" s="173">
        <v>0</v>
      </c>
      <c r="AS85" s="172">
        <v>0</v>
      </c>
      <c r="AT85" s="173">
        <v>0</v>
      </c>
      <c r="AU85" s="173">
        <v>0</v>
      </c>
      <c r="AV85" s="173"/>
      <c r="AW85" s="173"/>
      <c r="AX85" s="173"/>
      <c r="AY85" s="173"/>
      <c r="AZ85" s="173"/>
      <c r="BA85" s="173"/>
      <c r="BB85" s="173"/>
      <c r="BC85" s="173">
        <v>0</v>
      </c>
      <c r="BD85" s="173">
        <v>0</v>
      </c>
      <c r="BE85" s="173">
        <v>0</v>
      </c>
      <c r="BF85" s="173">
        <v>0</v>
      </c>
      <c r="BG85" s="173">
        <v>0</v>
      </c>
      <c r="BH85" s="173">
        <v>0</v>
      </c>
      <c r="BI85" s="173">
        <v>0</v>
      </c>
      <c r="BJ85" s="174">
        <f t="shared" si="79"/>
        <v>0</v>
      </c>
      <c r="BK85" s="174">
        <f t="shared" si="79"/>
        <v>5.8879999999999999</v>
      </c>
      <c r="BL85" s="174">
        <f t="shared" si="79"/>
        <v>0</v>
      </c>
      <c r="BM85" s="174">
        <f t="shared" si="79"/>
        <v>0</v>
      </c>
      <c r="BN85" s="174">
        <f t="shared" si="79"/>
        <v>3.3999999999999999</v>
      </c>
      <c r="BO85" s="174">
        <f t="shared" si="79"/>
        <v>0</v>
      </c>
      <c r="BP85" s="174">
        <f t="shared" si="79"/>
        <v>0</v>
      </c>
      <c r="BQ85" s="173">
        <v>0</v>
      </c>
      <c r="BR85" s="173">
        <v>0</v>
      </c>
      <c r="BS85" s="173">
        <v>0</v>
      </c>
      <c r="BT85" s="173">
        <v>0</v>
      </c>
      <c r="BU85" s="173">
        <v>0</v>
      </c>
      <c r="BV85" s="173">
        <v>0</v>
      </c>
      <c r="BW85" s="173">
        <v>0</v>
      </c>
      <c r="BX85" s="173" t="s">
        <v>258</v>
      </c>
    </row>
    <row r="86" ht="45">
      <c r="A86" s="24" t="s">
        <v>98</v>
      </c>
      <c r="B86" s="51" t="s">
        <v>184</v>
      </c>
      <c r="C86" s="9" t="s">
        <v>185</v>
      </c>
      <c r="D86" s="170">
        <v>2.714</v>
      </c>
      <c r="E86" s="172" t="s">
        <v>258</v>
      </c>
      <c r="F86" s="172">
        <v>0</v>
      </c>
      <c r="G86" s="172">
        <v>0</v>
      </c>
      <c r="H86" s="172">
        <v>0</v>
      </c>
      <c r="I86" s="172">
        <v>0</v>
      </c>
      <c r="J86" s="172">
        <v>0</v>
      </c>
      <c r="K86" s="172">
        <v>0</v>
      </c>
      <c r="L86" s="172">
        <v>0</v>
      </c>
      <c r="M86" s="173">
        <v>0</v>
      </c>
      <c r="N86" s="173">
        <v>0</v>
      </c>
      <c r="O86" s="173">
        <v>0</v>
      </c>
      <c r="P86" s="173">
        <v>0</v>
      </c>
      <c r="Q86" s="173">
        <v>0</v>
      </c>
      <c r="R86" s="173">
        <v>0</v>
      </c>
      <c r="S86" s="173">
        <v>0</v>
      </c>
      <c r="T86" s="173"/>
      <c r="U86" s="173"/>
      <c r="V86" s="173"/>
      <c r="W86" s="173"/>
      <c r="X86" s="173"/>
      <c r="Y86" s="173"/>
      <c r="Z86" s="173"/>
      <c r="AA86" s="173">
        <v>0</v>
      </c>
      <c r="AB86" s="173">
        <v>0</v>
      </c>
      <c r="AC86" s="173">
        <v>0</v>
      </c>
      <c r="AD86" s="173">
        <v>0</v>
      </c>
      <c r="AE86" s="173">
        <v>0</v>
      </c>
      <c r="AF86" s="173">
        <v>0</v>
      </c>
      <c r="AG86" s="173">
        <v>0</v>
      </c>
      <c r="AH86" s="173"/>
      <c r="AI86" s="173"/>
      <c r="AJ86" s="173"/>
      <c r="AK86" s="173"/>
      <c r="AL86" s="173"/>
      <c r="AM86" s="173"/>
      <c r="AN86" s="173"/>
      <c r="AO86" s="173">
        <v>0</v>
      </c>
      <c r="AP86" s="173">
        <v>0</v>
      </c>
      <c r="AQ86" s="173">
        <v>0</v>
      </c>
      <c r="AR86" s="173">
        <v>0</v>
      </c>
      <c r="AS86" s="172">
        <v>0</v>
      </c>
      <c r="AT86" s="173">
        <v>0</v>
      </c>
      <c r="AU86" s="173">
        <v>0</v>
      </c>
      <c r="AV86" s="173"/>
      <c r="AW86" s="173">
        <v>2.714</v>
      </c>
      <c r="AX86" s="173"/>
      <c r="AY86" s="173"/>
      <c r="AZ86" s="173">
        <v>1.45</v>
      </c>
      <c r="BA86" s="173"/>
      <c r="BB86" s="173"/>
      <c r="BC86" s="173">
        <v>0</v>
      </c>
      <c r="BD86" s="173">
        <v>0</v>
      </c>
      <c r="BE86" s="173">
        <v>0</v>
      </c>
      <c r="BF86" s="173">
        <v>0</v>
      </c>
      <c r="BG86" s="173">
        <v>0</v>
      </c>
      <c r="BH86" s="173">
        <v>0</v>
      </c>
      <c r="BI86" s="173">
        <v>0</v>
      </c>
      <c r="BJ86" s="174">
        <f t="shared" si="79"/>
        <v>0</v>
      </c>
      <c r="BK86" s="174">
        <f t="shared" si="79"/>
        <v>2.714</v>
      </c>
      <c r="BL86" s="174">
        <f t="shared" si="79"/>
        <v>0</v>
      </c>
      <c r="BM86" s="174">
        <f t="shared" ref="BM86:BP90" si="116">W86+AK86+AY86</f>
        <v>0</v>
      </c>
      <c r="BN86" s="174">
        <f t="shared" si="116"/>
        <v>1.45</v>
      </c>
      <c r="BO86" s="174">
        <f t="shared" si="116"/>
        <v>0</v>
      </c>
      <c r="BP86" s="174">
        <f t="shared" si="116"/>
        <v>0</v>
      </c>
      <c r="BQ86" s="173">
        <v>0</v>
      </c>
      <c r="BR86" s="173">
        <v>0</v>
      </c>
      <c r="BS86" s="173">
        <v>0</v>
      </c>
      <c r="BT86" s="173">
        <v>0</v>
      </c>
      <c r="BU86" s="173">
        <v>0</v>
      </c>
      <c r="BV86" s="173">
        <v>0</v>
      </c>
      <c r="BW86" s="173">
        <v>0</v>
      </c>
      <c r="BX86" s="173" t="s">
        <v>258</v>
      </c>
    </row>
    <row r="87" ht="45">
      <c r="A87" s="24" t="s">
        <v>101</v>
      </c>
      <c r="B87" s="51" t="s">
        <v>186</v>
      </c>
      <c r="C87" s="9" t="s">
        <v>187</v>
      </c>
      <c r="D87" s="170">
        <v>2.3919999999999999</v>
      </c>
      <c r="E87" s="172" t="s">
        <v>258</v>
      </c>
      <c r="F87" s="172">
        <v>0</v>
      </c>
      <c r="G87" s="172">
        <v>0</v>
      </c>
      <c r="H87" s="172">
        <v>0</v>
      </c>
      <c r="I87" s="172">
        <v>0</v>
      </c>
      <c r="J87" s="172">
        <v>0</v>
      </c>
      <c r="K87" s="172">
        <v>0</v>
      </c>
      <c r="L87" s="172">
        <v>0</v>
      </c>
      <c r="M87" s="173">
        <v>0</v>
      </c>
      <c r="N87" s="173">
        <v>0</v>
      </c>
      <c r="O87" s="173">
        <v>0</v>
      </c>
      <c r="P87" s="173">
        <v>0</v>
      </c>
      <c r="Q87" s="173">
        <v>0</v>
      </c>
      <c r="R87" s="173">
        <v>0</v>
      </c>
      <c r="S87" s="173">
        <v>0</v>
      </c>
      <c r="T87" s="173"/>
      <c r="U87" s="173"/>
      <c r="V87" s="173"/>
      <c r="W87" s="173"/>
      <c r="X87" s="173"/>
      <c r="Y87" s="173"/>
      <c r="Z87" s="173"/>
      <c r="AA87" s="173">
        <v>0</v>
      </c>
      <c r="AB87" s="173">
        <v>0</v>
      </c>
      <c r="AC87" s="173">
        <v>0</v>
      </c>
      <c r="AD87" s="173">
        <v>0</v>
      </c>
      <c r="AE87" s="173">
        <v>0</v>
      </c>
      <c r="AF87" s="173">
        <v>0</v>
      </c>
      <c r="AG87" s="173">
        <v>0</v>
      </c>
      <c r="AH87" s="173"/>
      <c r="AI87" s="173"/>
      <c r="AJ87" s="173"/>
      <c r="AK87" s="173"/>
      <c r="AL87" s="173"/>
      <c r="AM87" s="173"/>
      <c r="AN87" s="173"/>
      <c r="AO87" s="173">
        <v>0</v>
      </c>
      <c r="AP87" s="173">
        <v>0</v>
      </c>
      <c r="AQ87" s="173">
        <v>0</v>
      </c>
      <c r="AR87" s="173">
        <v>0</v>
      </c>
      <c r="AS87" s="172">
        <v>0</v>
      </c>
      <c r="AT87" s="173">
        <v>0</v>
      </c>
      <c r="AU87" s="173">
        <v>0</v>
      </c>
      <c r="AV87" s="173"/>
      <c r="AW87" s="173">
        <v>2.3919999999999999</v>
      </c>
      <c r="AX87" s="173"/>
      <c r="AY87" s="173"/>
      <c r="AZ87" s="173">
        <v>1.1000000000000001</v>
      </c>
      <c r="BA87" s="173"/>
      <c r="BB87" s="173"/>
      <c r="BC87" s="173">
        <v>0</v>
      </c>
      <c r="BD87" s="173">
        <v>0</v>
      </c>
      <c r="BE87" s="173">
        <v>0</v>
      </c>
      <c r="BF87" s="173">
        <v>0</v>
      </c>
      <c r="BG87" s="173">
        <v>0</v>
      </c>
      <c r="BH87" s="173">
        <v>0</v>
      </c>
      <c r="BI87" s="173">
        <v>0</v>
      </c>
      <c r="BJ87" s="174">
        <f t="shared" si="79"/>
        <v>0</v>
      </c>
      <c r="BK87" s="174">
        <f t="shared" si="79"/>
        <v>2.3919999999999999</v>
      </c>
      <c r="BL87" s="174">
        <f t="shared" si="79"/>
        <v>0</v>
      </c>
      <c r="BM87" s="174">
        <f t="shared" si="116"/>
        <v>0</v>
      </c>
      <c r="BN87" s="174">
        <f t="shared" si="116"/>
        <v>1.1000000000000001</v>
      </c>
      <c r="BO87" s="174">
        <f t="shared" si="116"/>
        <v>0</v>
      </c>
      <c r="BP87" s="174">
        <f t="shared" si="116"/>
        <v>0</v>
      </c>
      <c r="BQ87" s="173">
        <v>0</v>
      </c>
      <c r="BR87" s="173">
        <v>0</v>
      </c>
      <c r="BS87" s="173">
        <v>0</v>
      </c>
      <c r="BT87" s="173">
        <v>0</v>
      </c>
      <c r="BU87" s="173">
        <v>0</v>
      </c>
      <c r="BV87" s="173">
        <v>0</v>
      </c>
      <c r="BW87" s="173">
        <v>0</v>
      </c>
      <c r="BX87" s="173" t="s">
        <v>258</v>
      </c>
    </row>
    <row r="88" ht="45">
      <c r="A88" s="24" t="s">
        <v>104</v>
      </c>
      <c r="B88" s="51" t="s">
        <v>188</v>
      </c>
      <c r="C88" s="9" t="s">
        <v>189</v>
      </c>
      <c r="D88" s="170">
        <v>12.668399999999998</v>
      </c>
      <c r="E88" s="172" t="s">
        <v>258</v>
      </c>
      <c r="F88" s="172">
        <v>0</v>
      </c>
      <c r="G88" s="172">
        <v>0</v>
      </c>
      <c r="H88" s="172">
        <v>0</v>
      </c>
      <c r="I88" s="172">
        <v>0</v>
      </c>
      <c r="J88" s="172">
        <v>0</v>
      </c>
      <c r="K88" s="172">
        <v>0</v>
      </c>
      <c r="L88" s="172">
        <v>0</v>
      </c>
      <c r="M88" s="173">
        <v>0</v>
      </c>
      <c r="N88" s="173">
        <v>0</v>
      </c>
      <c r="O88" s="173">
        <v>0</v>
      </c>
      <c r="P88" s="173">
        <v>0</v>
      </c>
      <c r="Q88" s="173">
        <v>0</v>
      </c>
      <c r="R88" s="173">
        <v>0</v>
      </c>
      <c r="S88" s="173">
        <v>0</v>
      </c>
      <c r="T88" s="173"/>
      <c r="U88" s="173"/>
      <c r="V88" s="173"/>
      <c r="W88" s="173"/>
      <c r="X88" s="173"/>
      <c r="Y88" s="173"/>
      <c r="Z88" s="173"/>
      <c r="AA88" s="173">
        <v>0</v>
      </c>
      <c r="AB88" s="173">
        <v>0</v>
      </c>
      <c r="AC88" s="173">
        <v>0</v>
      </c>
      <c r="AD88" s="173">
        <v>0</v>
      </c>
      <c r="AE88" s="173">
        <v>0</v>
      </c>
      <c r="AF88" s="173">
        <v>0</v>
      </c>
      <c r="AG88" s="173">
        <v>0</v>
      </c>
      <c r="AH88" s="173"/>
      <c r="AI88" s="173"/>
      <c r="AJ88" s="173"/>
      <c r="AK88" s="173"/>
      <c r="AL88" s="173"/>
      <c r="AM88" s="173"/>
      <c r="AN88" s="173"/>
      <c r="AO88" s="173">
        <v>0</v>
      </c>
      <c r="AP88" s="173">
        <v>0</v>
      </c>
      <c r="AQ88" s="173">
        <v>0</v>
      </c>
      <c r="AR88" s="173">
        <v>0</v>
      </c>
      <c r="AS88" s="172">
        <v>0</v>
      </c>
      <c r="AT88" s="173">
        <v>0</v>
      </c>
      <c r="AU88" s="173">
        <v>0</v>
      </c>
      <c r="AV88" s="173"/>
      <c r="AW88" s="173">
        <v>12.668399999999998</v>
      </c>
      <c r="AX88" s="173"/>
      <c r="AY88" s="173"/>
      <c r="AZ88" s="173">
        <v>5.5199999999999996</v>
      </c>
      <c r="BA88" s="173"/>
      <c r="BB88" s="173"/>
      <c r="BC88" s="173">
        <v>0</v>
      </c>
      <c r="BD88" s="173">
        <v>0</v>
      </c>
      <c r="BE88" s="173">
        <v>0</v>
      </c>
      <c r="BF88" s="173">
        <v>0</v>
      </c>
      <c r="BG88" s="173">
        <v>0</v>
      </c>
      <c r="BH88" s="173">
        <v>0</v>
      </c>
      <c r="BI88" s="173">
        <v>0</v>
      </c>
      <c r="BJ88" s="174">
        <f t="shared" ref="BJ88:BP90" si="117">T88+AH88+AV88</f>
        <v>0</v>
      </c>
      <c r="BK88" s="174">
        <f t="shared" si="117"/>
        <v>12.668399999999998</v>
      </c>
      <c r="BL88" s="174">
        <f t="shared" si="117"/>
        <v>0</v>
      </c>
      <c r="BM88" s="174">
        <f t="shared" si="116"/>
        <v>0</v>
      </c>
      <c r="BN88" s="174">
        <f t="shared" si="116"/>
        <v>5.5199999999999996</v>
      </c>
      <c r="BO88" s="174">
        <f t="shared" si="116"/>
        <v>0</v>
      </c>
      <c r="BP88" s="174">
        <f t="shared" si="116"/>
        <v>0</v>
      </c>
      <c r="BQ88" s="173">
        <v>0</v>
      </c>
      <c r="BR88" s="173">
        <v>0</v>
      </c>
      <c r="BS88" s="173">
        <v>0</v>
      </c>
      <c r="BT88" s="173">
        <v>0</v>
      </c>
      <c r="BU88" s="173">
        <v>0</v>
      </c>
      <c r="BV88" s="173">
        <v>0</v>
      </c>
      <c r="BW88" s="173">
        <v>0</v>
      </c>
      <c r="BX88" s="173" t="s">
        <v>258</v>
      </c>
    </row>
    <row r="89" ht="45">
      <c r="A89" s="24" t="s">
        <v>107</v>
      </c>
      <c r="B89" s="51" t="s">
        <v>190</v>
      </c>
      <c r="C89" s="9" t="s">
        <v>191</v>
      </c>
      <c r="D89" s="170">
        <v>17.433999999999997</v>
      </c>
      <c r="E89" s="172" t="s">
        <v>258</v>
      </c>
      <c r="F89" s="172">
        <v>0</v>
      </c>
      <c r="G89" s="172">
        <v>0</v>
      </c>
      <c r="H89" s="172">
        <v>0</v>
      </c>
      <c r="I89" s="172">
        <v>0</v>
      </c>
      <c r="J89" s="172">
        <v>0</v>
      </c>
      <c r="K89" s="172">
        <v>0</v>
      </c>
      <c r="L89" s="172">
        <v>0</v>
      </c>
      <c r="M89" s="173">
        <v>0</v>
      </c>
      <c r="N89" s="173">
        <v>0</v>
      </c>
      <c r="O89" s="173">
        <v>0</v>
      </c>
      <c r="P89" s="173">
        <v>0</v>
      </c>
      <c r="Q89" s="173">
        <v>0</v>
      </c>
      <c r="R89" s="173">
        <v>0</v>
      </c>
      <c r="S89" s="173">
        <v>0</v>
      </c>
      <c r="T89" s="173"/>
      <c r="U89" s="173"/>
      <c r="V89" s="173"/>
      <c r="W89" s="173"/>
      <c r="X89" s="173"/>
      <c r="Y89" s="173"/>
      <c r="Z89" s="173"/>
      <c r="AA89" s="173">
        <v>0</v>
      </c>
      <c r="AB89" s="173">
        <v>0</v>
      </c>
      <c r="AC89" s="173">
        <v>0</v>
      </c>
      <c r="AD89" s="173">
        <v>0</v>
      </c>
      <c r="AE89" s="173">
        <v>0</v>
      </c>
      <c r="AF89" s="173">
        <v>0</v>
      </c>
      <c r="AG89" s="173">
        <v>0</v>
      </c>
      <c r="AH89" s="173"/>
      <c r="AI89" s="173">
        <v>17.433999999999997</v>
      </c>
      <c r="AJ89" s="173"/>
      <c r="AK89" s="173"/>
      <c r="AL89" s="173">
        <v>7.7000000000000002</v>
      </c>
      <c r="AM89" s="173"/>
      <c r="AN89" s="173"/>
      <c r="AO89" s="173">
        <v>0</v>
      </c>
      <c r="AP89" s="173">
        <v>0</v>
      </c>
      <c r="AQ89" s="173">
        <v>0</v>
      </c>
      <c r="AR89" s="173">
        <v>0</v>
      </c>
      <c r="AS89" s="172">
        <v>0</v>
      </c>
      <c r="AT89" s="173">
        <v>0</v>
      </c>
      <c r="AU89" s="173">
        <v>0</v>
      </c>
      <c r="AV89" s="173"/>
      <c r="AW89" s="173"/>
      <c r="AX89" s="173"/>
      <c r="AY89" s="173"/>
      <c r="AZ89" s="173"/>
      <c r="BA89" s="173"/>
      <c r="BB89" s="173"/>
      <c r="BC89" s="173">
        <v>0</v>
      </c>
      <c r="BD89" s="173">
        <v>0</v>
      </c>
      <c r="BE89" s="173">
        <v>0</v>
      </c>
      <c r="BF89" s="173">
        <v>0</v>
      </c>
      <c r="BG89" s="173">
        <v>0</v>
      </c>
      <c r="BH89" s="173">
        <v>0</v>
      </c>
      <c r="BI89" s="173">
        <v>0</v>
      </c>
      <c r="BJ89" s="174">
        <f t="shared" si="117"/>
        <v>0</v>
      </c>
      <c r="BK89" s="174">
        <f t="shared" si="117"/>
        <v>17.433999999999997</v>
      </c>
      <c r="BL89" s="174">
        <f t="shared" si="117"/>
        <v>0</v>
      </c>
      <c r="BM89" s="174">
        <f t="shared" si="116"/>
        <v>0</v>
      </c>
      <c r="BN89" s="174">
        <f t="shared" si="116"/>
        <v>7.7000000000000002</v>
      </c>
      <c r="BO89" s="174">
        <f t="shared" si="116"/>
        <v>0</v>
      </c>
      <c r="BP89" s="174">
        <f t="shared" si="116"/>
        <v>0</v>
      </c>
      <c r="BQ89" s="173">
        <v>0</v>
      </c>
      <c r="BR89" s="173">
        <v>0</v>
      </c>
      <c r="BS89" s="173">
        <v>0</v>
      </c>
      <c r="BT89" s="173">
        <v>0</v>
      </c>
      <c r="BU89" s="173">
        <v>0</v>
      </c>
      <c r="BV89" s="173">
        <v>0</v>
      </c>
      <c r="BW89" s="173">
        <v>0</v>
      </c>
      <c r="BX89" s="173" t="s">
        <v>258</v>
      </c>
    </row>
    <row r="90" ht="45">
      <c r="A90" s="24" t="s">
        <v>110</v>
      </c>
      <c r="B90" s="51" t="s">
        <v>192</v>
      </c>
      <c r="C90" s="9" t="s">
        <v>193</v>
      </c>
      <c r="D90" s="170">
        <v>10.930999999999999</v>
      </c>
      <c r="E90" s="172" t="s">
        <v>258</v>
      </c>
      <c r="F90" s="172">
        <v>0</v>
      </c>
      <c r="G90" s="172">
        <v>0</v>
      </c>
      <c r="H90" s="172">
        <v>0</v>
      </c>
      <c r="I90" s="172">
        <v>0</v>
      </c>
      <c r="J90" s="172">
        <v>0</v>
      </c>
      <c r="K90" s="172">
        <v>0</v>
      </c>
      <c r="L90" s="172">
        <v>0</v>
      </c>
      <c r="M90" s="173">
        <v>0</v>
      </c>
      <c r="N90" s="173">
        <v>0</v>
      </c>
      <c r="O90" s="173">
        <v>0</v>
      </c>
      <c r="P90" s="173">
        <v>0</v>
      </c>
      <c r="Q90" s="173">
        <v>0</v>
      </c>
      <c r="R90" s="173">
        <v>0</v>
      </c>
      <c r="S90" s="173">
        <v>0</v>
      </c>
      <c r="T90" s="173"/>
      <c r="U90" s="173"/>
      <c r="V90" s="173"/>
      <c r="W90" s="173"/>
      <c r="X90" s="173"/>
      <c r="Y90" s="173"/>
      <c r="Z90" s="173"/>
      <c r="AA90" s="173">
        <v>0</v>
      </c>
      <c r="AB90" s="173">
        <v>0</v>
      </c>
      <c r="AC90" s="173">
        <v>0</v>
      </c>
      <c r="AD90" s="173">
        <v>0</v>
      </c>
      <c r="AE90" s="173">
        <v>0</v>
      </c>
      <c r="AF90" s="173">
        <v>0</v>
      </c>
      <c r="AG90" s="173">
        <v>0</v>
      </c>
      <c r="AH90" s="173"/>
      <c r="AI90" s="173"/>
      <c r="AJ90" s="173"/>
      <c r="AK90" s="173"/>
      <c r="AL90" s="173"/>
      <c r="AM90" s="173"/>
      <c r="AN90" s="173"/>
      <c r="AO90" s="173">
        <v>0</v>
      </c>
      <c r="AP90" s="173">
        <v>0</v>
      </c>
      <c r="AQ90" s="173">
        <v>0</v>
      </c>
      <c r="AR90" s="173">
        <v>0</v>
      </c>
      <c r="AS90" s="172">
        <v>0</v>
      </c>
      <c r="AT90" s="173">
        <v>0</v>
      </c>
      <c r="AU90" s="173">
        <v>0</v>
      </c>
      <c r="AV90" s="173"/>
      <c r="AW90" s="173">
        <v>10.930999999999999</v>
      </c>
      <c r="AX90" s="173"/>
      <c r="AY90" s="173"/>
      <c r="AZ90" s="173">
        <v>4.7560000000000002</v>
      </c>
      <c r="BA90" s="173"/>
      <c r="BB90" s="173"/>
      <c r="BC90" s="173">
        <v>0</v>
      </c>
      <c r="BD90" s="173">
        <v>0</v>
      </c>
      <c r="BE90" s="173">
        <v>0</v>
      </c>
      <c r="BF90" s="173">
        <v>0</v>
      </c>
      <c r="BG90" s="173">
        <v>0</v>
      </c>
      <c r="BH90" s="173">
        <v>0</v>
      </c>
      <c r="BI90" s="173">
        <v>0</v>
      </c>
      <c r="BJ90" s="174">
        <f t="shared" si="117"/>
        <v>0</v>
      </c>
      <c r="BK90" s="174">
        <f t="shared" si="117"/>
        <v>10.930999999999999</v>
      </c>
      <c r="BL90" s="174">
        <f t="shared" si="117"/>
        <v>0</v>
      </c>
      <c r="BM90" s="174">
        <f t="shared" si="116"/>
        <v>0</v>
      </c>
      <c r="BN90" s="174">
        <f t="shared" si="116"/>
        <v>4.7560000000000002</v>
      </c>
      <c r="BO90" s="174">
        <f t="shared" si="116"/>
        <v>0</v>
      </c>
      <c r="BP90" s="174">
        <f t="shared" si="116"/>
        <v>0</v>
      </c>
      <c r="BQ90" s="173">
        <v>0</v>
      </c>
      <c r="BR90" s="173">
        <v>0</v>
      </c>
      <c r="BS90" s="173">
        <v>0</v>
      </c>
      <c r="BT90" s="173">
        <v>0</v>
      </c>
      <c r="BU90" s="173">
        <v>0</v>
      </c>
      <c r="BV90" s="173">
        <v>0</v>
      </c>
      <c r="BW90" s="173">
        <v>0</v>
      </c>
      <c r="BX90" s="173" t="s">
        <v>258</v>
      </c>
    </row>
  </sheetData>
  <sheetProtection password="0" autoFilter="0" content="1" deleteColumns="0" deleteRows="0" formatCells="0" formatColumns="0" formatRows="0" insertColumns="0" insertHyperlinks="0" insertRows="0" pivotTables="0" selectLockedCells="1" selectUnlockedCells="1" sheet="0" sort="0"/>
  <mergeCells count="44">
    <mergeCell ref="A4:AG4"/>
    <mergeCell ref="A5:AG5"/>
    <mergeCell ref="A6:AG6"/>
    <mergeCell ref="A7:AG7"/>
    <mergeCell ref="A8:AG8"/>
    <mergeCell ref="A9:AG9"/>
    <mergeCell ref="A10:AG10"/>
    <mergeCell ref="A11:AG11"/>
    <mergeCell ref="A12:AG12"/>
    <mergeCell ref="A13:BV13"/>
    <mergeCell ref="A14:A18"/>
    <mergeCell ref="B14:B18"/>
    <mergeCell ref="C14:C18"/>
    <mergeCell ref="D14:E16"/>
    <mergeCell ref="F14:S15"/>
    <mergeCell ref="T14:AG14"/>
    <mergeCell ref="AH14:BW14"/>
    <mergeCell ref="BX14:BX18"/>
    <mergeCell ref="T15:AG15"/>
    <mergeCell ref="AH15:AU15"/>
    <mergeCell ref="AV15:BI15"/>
    <mergeCell ref="BJ15:BW15"/>
    <mergeCell ref="F16:L16"/>
    <mergeCell ref="M16:S16"/>
    <mergeCell ref="T16:Z16"/>
    <mergeCell ref="AA16:AG16"/>
    <mergeCell ref="AH16:AN16"/>
    <mergeCell ref="AO16:AU16"/>
    <mergeCell ref="AV16:BB16"/>
    <mergeCell ref="BC16:BI16"/>
    <mergeCell ref="BJ16:BP16"/>
    <mergeCell ref="BQ16:BW16"/>
    <mergeCell ref="D17:D18"/>
    <mergeCell ref="E17:E18"/>
    <mergeCell ref="G17:L17"/>
    <mergeCell ref="N17:S17"/>
    <mergeCell ref="U17:Z17"/>
    <mergeCell ref="AB17:AG17"/>
    <mergeCell ref="AI17:AN17"/>
    <mergeCell ref="AP17:AU17"/>
    <mergeCell ref="AW17:BB17"/>
    <mergeCell ref="BD17:BI17"/>
    <mergeCell ref="BK17:BP17"/>
    <mergeCell ref="BR17:BW17"/>
  </mergeCells>
  <printOptions headings="0" gridLines="0"/>
  <pageMargins left="0.70866141732283472" right="0.70866141732283472" top="0.74803149606299213" bottom="0.74803149606299213" header="0.31496062992125978" footer="0.31496062992125978"/>
  <pageSetup paperSize="8" scale="53"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5" zoomScale="60" workbookViewId="0">
      <selection activeCell="AG47" activeCellId="0" sqref="AG47:AL49"/>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1" style="13" width="6"/>
    <col bestFit="0" customWidth="1" min="32" max="32" style="13" width="18"/>
    <col bestFit="0" customWidth="1" min="33" max="33" style="13" width="8.875"/>
    <col bestFit="0" customWidth="1" min="34" max="38" style="13" width="6"/>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487</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87" t="s">
        <v>488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row>
    <row r="7" ht="17.25">
      <c r="A7" s="7" t="s">
        <v>368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row>
    <row r="10" ht="15.75">
      <c r="A10" s="12" t="s">
        <v>369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42"/>
      <c r="AN10" s="142"/>
      <c r="AO10" s="142"/>
      <c r="AP10" s="142"/>
      <c r="AQ10" s="142"/>
      <c r="AR10" s="142"/>
      <c r="AS10" s="142"/>
      <c r="AT10" s="142"/>
      <c r="AU10" s="142"/>
      <c r="AV10" s="142"/>
      <c r="AW10" s="142"/>
      <c r="AX10" s="142"/>
      <c r="AY10" s="142"/>
      <c r="AZ10" s="142"/>
      <c r="BA10" s="142"/>
      <c r="BB10" s="142"/>
      <c r="BC10" s="142"/>
      <c r="BD10" s="142"/>
      <c r="BE10" s="142"/>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88"/>
      <c r="AN11" s="188"/>
      <c r="AO11" s="188"/>
      <c r="AP11" s="188"/>
      <c r="AQ11" s="188"/>
      <c r="AR11" s="188"/>
      <c r="AS11" s="188"/>
      <c r="AT11" s="188"/>
      <c r="AU11" s="188"/>
      <c r="AV11" s="188"/>
      <c r="AW11" s="188"/>
    </row>
    <row r="12" ht="17.25">
      <c r="A12" s="143" t="s">
        <v>8</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row>
    <row r="13" ht="15.75" customHeight="1">
      <c r="A13" s="145" t="s">
        <v>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row>
    <row r="14" ht="15.7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2"/>
      <c r="AN14" s="142"/>
      <c r="AO14" s="142"/>
      <c r="AP14" s="189"/>
      <c r="AQ14" s="189"/>
      <c r="AR14" s="189"/>
      <c r="AS14" s="189"/>
      <c r="AT14" s="189"/>
      <c r="AU14" s="189"/>
      <c r="AV14" s="189"/>
      <c r="AW14" s="189"/>
      <c r="AX14" s="189"/>
      <c r="AY14" s="189"/>
      <c r="AZ14" s="189"/>
      <c r="BA14" s="189"/>
      <c r="BB14" s="189"/>
      <c r="BC14" s="189"/>
      <c r="BD14" s="189"/>
      <c r="BE14" s="189"/>
    </row>
    <row r="15" ht="19.5" customHeight="1">
      <c r="A15" s="148" t="s">
        <v>10</v>
      </c>
      <c r="B15" s="31" t="s">
        <v>11</v>
      </c>
      <c r="C15" s="31" t="s">
        <v>371</v>
      </c>
      <c r="D15" s="152" t="s">
        <v>489</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3"/>
      <c r="AN15" s="13"/>
      <c r="AO15" s="13"/>
    </row>
    <row r="16" ht="43.5" customHeight="1">
      <c r="A16" s="154"/>
      <c r="B16" s="31"/>
      <c r="C16" s="31"/>
      <c r="D16" s="152" t="s">
        <v>490</v>
      </c>
      <c r="E16" s="152"/>
      <c r="F16" s="152"/>
      <c r="G16" s="152"/>
      <c r="H16" s="152"/>
      <c r="I16" s="152"/>
      <c r="J16" s="152"/>
      <c r="K16" s="152" t="s">
        <v>491</v>
      </c>
      <c r="L16" s="152"/>
      <c r="M16" s="152"/>
      <c r="N16" s="152"/>
      <c r="O16" s="152"/>
      <c r="P16" s="152"/>
      <c r="Q16" s="152"/>
      <c r="R16" s="152" t="s">
        <v>492</v>
      </c>
      <c r="S16" s="152"/>
      <c r="T16" s="152"/>
      <c r="U16" s="152"/>
      <c r="V16" s="152"/>
      <c r="W16" s="152"/>
      <c r="X16" s="152"/>
      <c r="Y16" s="152" t="s">
        <v>493</v>
      </c>
      <c r="Z16" s="152"/>
      <c r="AA16" s="152"/>
      <c r="AB16" s="152"/>
      <c r="AC16" s="152"/>
      <c r="AD16" s="152"/>
      <c r="AE16" s="152"/>
      <c r="AF16" s="31" t="s">
        <v>494</v>
      </c>
      <c r="AG16" s="31"/>
      <c r="AH16" s="31"/>
      <c r="AI16" s="31"/>
      <c r="AJ16" s="31"/>
      <c r="AK16" s="31"/>
      <c r="AL16" s="31"/>
      <c r="AM16" s="13"/>
      <c r="AN16" s="13"/>
      <c r="AO16" s="13"/>
    </row>
    <row r="17" ht="43.5" customHeight="1">
      <c r="A17" s="154"/>
      <c r="B17" s="31"/>
      <c r="C17" s="31"/>
      <c r="D17" s="31" t="s">
        <v>408</v>
      </c>
      <c r="E17" s="152" t="s">
        <v>409</v>
      </c>
      <c r="F17" s="152"/>
      <c r="G17" s="152"/>
      <c r="H17" s="152"/>
      <c r="I17" s="152"/>
      <c r="J17" s="152"/>
      <c r="K17" s="31" t="s">
        <v>408</v>
      </c>
      <c r="L17" s="31" t="s">
        <v>409</v>
      </c>
      <c r="M17" s="31"/>
      <c r="N17" s="31"/>
      <c r="O17" s="31"/>
      <c r="P17" s="31"/>
      <c r="Q17" s="31"/>
      <c r="R17" s="31" t="s">
        <v>408</v>
      </c>
      <c r="S17" s="31" t="s">
        <v>409</v>
      </c>
      <c r="T17" s="31"/>
      <c r="U17" s="31"/>
      <c r="V17" s="31"/>
      <c r="W17" s="31"/>
      <c r="X17" s="31"/>
      <c r="Y17" s="31" t="s">
        <v>408</v>
      </c>
      <c r="Z17" s="31" t="s">
        <v>409</v>
      </c>
      <c r="AA17" s="31"/>
      <c r="AB17" s="31"/>
      <c r="AC17" s="31"/>
      <c r="AD17" s="31"/>
      <c r="AE17" s="31"/>
      <c r="AF17" s="31" t="s">
        <v>408</v>
      </c>
      <c r="AG17" s="31" t="s">
        <v>409</v>
      </c>
      <c r="AH17" s="31"/>
      <c r="AI17" s="31"/>
      <c r="AJ17" s="31"/>
      <c r="AK17" s="31"/>
      <c r="AL17" s="31"/>
    </row>
    <row r="18" ht="87.75" customHeight="1">
      <c r="A18" s="164"/>
      <c r="B18" s="31"/>
      <c r="C18" s="31"/>
      <c r="D18" s="64" t="s">
        <v>410</v>
      </c>
      <c r="E18" s="64" t="s">
        <v>410</v>
      </c>
      <c r="F18" s="121" t="s">
        <v>411</v>
      </c>
      <c r="G18" s="121" t="s">
        <v>412</v>
      </c>
      <c r="H18" s="121" t="s">
        <v>413</v>
      </c>
      <c r="I18" s="121" t="s">
        <v>414</v>
      </c>
      <c r="J18" s="121" t="s">
        <v>415</v>
      </c>
      <c r="K18" s="64" t="s">
        <v>410</v>
      </c>
      <c r="L18" s="64" t="s">
        <v>410</v>
      </c>
      <c r="M18" s="121" t="s">
        <v>411</v>
      </c>
      <c r="N18" s="121" t="s">
        <v>412</v>
      </c>
      <c r="O18" s="121" t="s">
        <v>413</v>
      </c>
      <c r="P18" s="121" t="s">
        <v>414</v>
      </c>
      <c r="Q18" s="121" t="s">
        <v>415</v>
      </c>
      <c r="R18" s="64" t="s">
        <v>410</v>
      </c>
      <c r="S18" s="64" t="s">
        <v>410</v>
      </c>
      <c r="T18" s="121" t="s">
        <v>411</v>
      </c>
      <c r="U18" s="121" t="s">
        <v>412</v>
      </c>
      <c r="V18" s="121" t="s">
        <v>413</v>
      </c>
      <c r="W18" s="121" t="s">
        <v>414</v>
      </c>
      <c r="X18" s="121" t="s">
        <v>415</v>
      </c>
      <c r="Y18" s="64" t="s">
        <v>410</v>
      </c>
      <c r="Z18" s="64" t="s">
        <v>410</v>
      </c>
      <c r="AA18" s="121" t="s">
        <v>411</v>
      </c>
      <c r="AB18" s="121" t="s">
        <v>412</v>
      </c>
      <c r="AC18" s="121" t="s">
        <v>413</v>
      </c>
      <c r="AD18" s="121" t="s">
        <v>414</v>
      </c>
      <c r="AE18" s="121" t="s">
        <v>415</v>
      </c>
      <c r="AF18" s="64" t="s">
        <v>410</v>
      </c>
      <c r="AG18" s="64" t="s">
        <v>410</v>
      </c>
      <c r="AH18" s="121" t="s">
        <v>411</v>
      </c>
      <c r="AI18" s="121" t="s">
        <v>412</v>
      </c>
      <c r="AJ18" s="121" t="s">
        <v>413</v>
      </c>
      <c r="AK18" s="121" t="s">
        <v>414</v>
      </c>
      <c r="AL18" s="121" t="s">
        <v>415</v>
      </c>
    </row>
    <row r="19" ht="15.75">
      <c r="A19" s="152">
        <v>1</v>
      </c>
      <c r="B19" s="152">
        <v>2</v>
      </c>
      <c r="C19" s="152">
        <v>3</v>
      </c>
      <c r="D19" s="165" t="s">
        <v>495</v>
      </c>
      <c r="E19" s="165" t="s">
        <v>496</v>
      </c>
      <c r="F19" s="165" t="s">
        <v>497</v>
      </c>
      <c r="G19" s="165" t="s">
        <v>498</v>
      </c>
      <c r="H19" s="165" t="s">
        <v>499</v>
      </c>
      <c r="I19" s="165" t="s">
        <v>500</v>
      </c>
      <c r="J19" s="165" t="s">
        <v>501</v>
      </c>
      <c r="K19" s="165" t="s">
        <v>502</v>
      </c>
      <c r="L19" s="165" t="s">
        <v>503</v>
      </c>
      <c r="M19" s="165" t="s">
        <v>504</v>
      </c>
      <c r="N19" s="165" t="s">
        <v>505</v>
      </c>
      <c r="O19" s="165" t="s">
        <v>506</v>
      </c>
      <c r="P19" s="165" t="s">
        <v>507</v>
      </c>
      <c r="Q19" s="165" t="s">
        <v>508</v>
      </c>
      <c r="R19" s="165" t="s">
        <v>509</v>
      </c>
      <c r="S19" s="165" t="s">
        <v>510</v>
      </c>
      <c r="T19" s="165" t="s">
        <v>511</v>
      </c>
      <c r="U19" s="165" t="s">
        <v>512</v>
      </c>
      <c r="V19" s="165" t="s">
        <v>513</v>
      </c>
      <c r="W19" s="165" t="s">
        <v>514</v>
      </c>
      <c r="X19" s="165" t="s">
        <v>515</v>
      </c>
      <c r="Y19" s="165" t="s">
        <v>516</v>
      </c>
      <c r="Z19" s="165" t="s">
        <v>517</v>
      </c>
      <c r="AA19" s="165" t="s">
        <v>518</v>
      </c>
      <c r="AB19" s="165" t="s">
        <v>519</v>
      </c>
      <c r="AC19" s="165" t="s">
        <v>520</v>
      </c>
      <c r="AD19" s="165" t="s">
        <v>521</v>
      </c>
      <c r="AE19" s="165" t="s">
        <v>522</v>
      </c>
      <c r="AF19" s="165" t="s">
        <v>523</v>
      </c>
      <c r="AG19" s="165" t="s">
        <v>524</v>
      </c>
      <c r="AH19" s="165" t="s">
        <v>525</v>
      </c>
      <c r="AI19" s="165" t="s">
        <v>526</v>
      </c>
      <c r="AJ19" s="165" t="s">
        <v>486</v>
      </c>
      <c r="AK19" s="165" t="s">
        <v>527</v>
      </c>
      <c r="AL19" s="165" t="s">
        <v>528</v>
      </c>
    </row>
    <row r="20" ht="15.75">
      <c r="A20" s="29"/>
      <c r="B20" s="30" t="s">
        <v>75</v>
      </c>
      <c r="C20" s="12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67" t="s">
        <v>258</v>
      </c>
      <c r="AN20" s="67" t="s">
        <v>258</v>
      </c>
    </row>
    <row r="21" ht="45">
      <c r="A21" s="33" t="s">
        <v>77</v>
      </c>
      <c r="B21" s="34" t="s">
        <v>78</v>
      </c>
      <c r="C21" s="125"/>
      <c r="AM21" s="67" t="s">
        <v>258</v>
      </c>
      <c r="AN21" s="67" t="s">
        <v>258</v>
      </c>
    </row>
    <row r="22" ht="45">
      <c r="A22" s="33" t="s">
        <v>116</v>
      </c>
      <c r="B22" s="34" t="s">
        <v>117</v>
      </c>
      <c r="C22" s="42"/>
      <c r="AM22" s="67" t="s">
        <v>258</v>
      </c>
      <c r="AN22" s="67" t="s">
        <v>258</v>
      </c>
    </row>
    <row r="23" ht="45">
      <c r="A23" s="33" t="s">
        <v>118</v>
      </c>
      <c r="B23" s="34" t="s">
        <v>119</v>
      </c>
      <c r="C23" s="42"/>
      <c r="AM23" s="67" t="s">
        <v>258</v>
      </c>
      <c r="AN23" s="67" t="s">
        <v>258</v>
      </c>
    </row>
    <row r="24" s="131" customFormat="1" ht="75">
      <c r="A24" s="132" t="s">
        <v>120</v>
      </c>
      <c r="B24" s="133" t="s">
        <v>121</v>
      </c>
      <c r="C24" s="134" t="s">
        <v>122</v>
      </c>
      <c r="Z24" s="191">
        <v>15.1124139</v>
      </c>
      <c r="AA24" s="191">
        <v>0</v>
      </c>
      <c r="AB24" s="191">
        <v>0</v>
      </c>
      <c r="AC24" s="191">
        <v>0</v>
      </c>
      <c r="AD24" s="191">
        <v>0</v>
      </c>
      <c r="AE24" s="191">
        <v>0</v>
      </c>
      <c r="AF24" s="191"/>
      <c r="AG24" s="191">
        <v>15.1124139</v>
      </c>
      <c r="AH24" s="191">
        <v>0</v>
      </c>
      <c r="AI24" s="191">
        <v>0</v>
      </c>
      <c r="AJ24" s="191">
        <v>0</v>
      </c>
      <c r="AK24" s="191">
        <v>0</v>
      </c>
      <c r="AL24" s="191">
        <v>0</v>
      </c>
      <c r="AM24" s="135">
        <v>2017</v>
      </c>
      <c r="AN24" s="135">
        <v>2018</v>
      </c>
    </row>
    <row r="25" ht="15.75">
      <c r="A25" s="28"/>
      <c r="B25" s="45" t="s">
        <v>123</v>
      </c>
      <c r="C25" s="67" t="s">
        <v>258</v>
      </c>
      <c r="AM25" s="67" t="s">
        <v>258</v>
      </c>
      <c r="AN25" s="67" t="s">
        <v>258</v>
      </c>
    </row>
    <row r="26" ht="45">
      <c r="A26" s="33" t="s">
        <v>77</v>
      </c>
      <c r="B26" s="34" t="s">
        <v>78</v>
      </c>
      <c r="C26" s="67" t="s">
        <v>258</v>
      </c>
      <c r="AM26" s="67" t="s">
        <v>258</v>
      </c>
      <c r="AN26" s="67" t="s">
        <v>258</v>
      </c>
    </row>
    <row r="27" ht="75">
      <c r="A27" s="33" t="s">
        <v>124</v>
      </c>
      <c r="B27" s="34" t="s">
        <v>125</v>
      </c>
      <c r="C27" s="67" t="s">
        <v>258</v>
      </c>
      <c r="AM27" s="67" t="s">
        <v>258</v>
      </c>
      <c r="AN27" s="67" t="s">
        <v>258</v>
      </c>
    </row>
    <row r="28" ht="75">
      <c r="A28" s="33" t="s">
        <v>126</v>
      </c>
      <c r="B28" s="34" t="s">
        <v>127</v>
      </c>
      <c r="C28" s="67" t="s">
        <v>258</v>
      </c>
      <c r="AM28" s="67" t="s">
        <v>258</v>
      </c>
      <c r="AN28" s="67" t="s">
        <v>258</v>
      </c>
    </row>
    <row r="29" s="131" customFormat="1" ht="90">
      <c r="A29" s="132" t="s">
        <v>128</v>
      </c>
      <c r="B29" s="192" t="s">
        <v>129</v>
      </c>
      <c r="C29" s="134" t="s">
        <v>130</v>
      </c>
      <c r="Z29" s="191">
        <v>5</v>
      </c>
      <c r="AA29" s="191"/>
      <c r="AB29" s="191"/>
      <c r="AC29" s="191"/>
      <c r="AD29" s="191"/>
      <c r="AE29" s="191">
        <v>4</v>
      </c>
      <c r="AF29" s="191"/>
      <c r="AG29" s="191">
        <v>5</v>
      </c>
      <c r="AH29" s="191"/>
      <c r="AI29" s="191"/>
      <c r="AJ29" s="191"/>
      <c r="AK29" s="191"/>
      <c r="AL29" s="191">
        <v>4</v>
      </c>
      <c r="AM29" s="135">
        <v>2018</v>
      </c>
      <c r="AN29" s="135">
        <v>2018</v>
      </c>
    </row>
    <row r="30" s="131" customFormat="1" ht="60">
      <c r="A30" s="132" t="s">
        <v>131</v>
      </c>
      <c r="B30" s="193" t="s">
        <v>132</v>
      </c>
      <c r="C30" s="134" t="s">
        <v>133</v>
      </c>
      <c r="Z30" s="191">
        <v>1</v>
      </c>
      <c r="AA30" s="191"/>
      <c r="AB30" s="191"/>
      <c r="AC30" s="191"/>
      <c r="AD30" s="191"/>
      <c r="AE30" s="191">
        <v>2</v>
      </c>
      <c r="AF30" s="191"/>
      <c r="AG30" s="191">
        <v>1</v>
      </c>
      <c r="AH30" s="191"/>
      <c r="AI30" s="191"/>
      <c r="AJ30" s="191"/>
      <c r="AK30" s="191"/>
      <c r="AL30" s="191">
        <v>2</v>
      </c>
      <c r="AM30" s="135">
        <v>2018</v>
      </c>
      <c r="AN30" s="135">
        <v>2018</v>
      </c>
    </row>
    <row r="31" ht="15.75">
      <c r="A31" s="28"/>
      <c r="B31" s="50" t="s">
        <v>140</v>
      </c>
      <c r="C31" s="67" t="s">
        <v>258</v>
      </c>
      <c r="AM31" s="67" t="s">
        <v>258</v>
      </c>
      <c r="AN31" s="67" t="s">
        <v>258</v>
      </c>
    </row>
    <row r="32" ht="45">
      <c r="A32" s="33" t="s">
        <v>77</v>
      </c>
      <c r="B32" s="34" t="s">
        <v>78</v>
      </c>
      <c r="C32" s="67" t="s">
        <v>258</v>
      </c>
      <c r="AM32" s="67" t="s">
        <v>258</v>
      </c>
      <c r="AN32" s="67" t="s">
        <v>258</v>
      </c>
    </row>
    <row r="33" ht="75">
      <c r="A33" s="33" t="s">
        <v>124</v>
      </c>
      <c r="B33" s="34" t="s">
        <v>125</v>
      </c>
      <c r="C33" s="67" t="s">
        <v>258</v>
      </c>
      <c r="AM33" s="67" t="s">
        <v>258</v>
      </c>
      <c r="AN33" s="67" t="s">
        <v>258</v>
      </c>
    </row>
    <row r="34" ht="75">
      <c r="A34" s="33" t="s">
        <v>126</v>
      </c>
      <c r="B34" s="34" t="s">
        <v>127</v>
      </c>
      <c r="C34" s="67" t="s">
        <v>258</v>
      </c>
      <c r="AM34" s="67" t="s">
        <v>258</v>
      </c>
      <c r="AN34" s="67" t="s">
        <v>258</v>
      </c>
    </row>
    <row r="35" s="131" customFormat="1" ht="60">
      <c r="A35" s="132" t="s">
        <v>128</v>
      </c>
      <c r="B35" s="192" t="s">
        <v>141</v>
      </c>
      <c r="C35" s="134" t="s">
        <v>142</v>
      </c>
      <c r="Z35" s="173">
        <v>3</v>
      </c>
      <c r="AA35" s="173"/>
      <c r="AB35" s="173"/>
      <c r="AC35" s="173"/>
      <c r="AD35" s="173"/>
      <c r="AE35" s="173">
        <v>1</v>
      </c>
      <c r="AG35" s="173">
        <v>3</v>
      </c>
      <c r="AH35" s="173"/>
      <c r="AI35" s="173"/>
      <c r="AJ35" s="173"/>
      <c r="AK35" s="173"/>
      <c r="AL35" s="173">
        <v>1</v>
      </c>
      <c r="AM35" s="135">
        <v>2018</v>
      </c>
      <c r="AN35" s="135">
        <v>2018</v>
      </c>
    </row>
    <row r="36" ht="15.75">
      <c r="A36" s="28"/>
      <c r="B36" s="52" t="s">
        <v>151</v>
      </c>
      <c r="C36" s="67" t="s">
        <v>258</v>
      </c>
      <c r="AM36" s="67" t="s">
        <v>258</v>
      </c>
      <c r="AN36" s="67" t="s">
        <v>258</v>
      </c>
    </row>
    <row r="37" ht="45">
      <c r="A37" s="33" t="s">
        <v>77</v>
      </c>
      <c r="B37" s="34" t="s">
        <v>78</v>
      </c>
      <c r="C37" s="67" t="s">
        <v>258</v>
      </c>
      <c r="AM37" s="67" t="s">
        <v>258</v>
      </c>
      <c r="AN37" s="67" t="s">
        <v>258</v>
      </c>
    </row>
    <row r="38" ht="45">
      <c r="A38" s="33" t="s">
        <v>116</v>
      </c>
      <c r="B38" s="34" t="s">
        <v>117</v>
      </c>
      <c r="C38" s="67" t="s">
        <v>258</v>
      </c>
      <c r="AM38" s="67" t="s">
        <v>258</v>
      </c>
      <c r="AN38" s="67" t="s">
        <v>258</v>
      </c>
    </row>
    <row r="39" ht="45">
      <c r="A39" s="33" t="s">
        <v>118</v>
      </c>
      <c r="B39" s="34" t="s">
        <v>119</v>
      </c>
      <c r="C39" s="67" t="s">
        <v>258</v>
      </c>
      <c r="AM39" s="67" t="s">
        <v>258</v>
      </c>
      <c r="AN39" s="67" t="s">
        <v>258</v>
      </c>
    </row>
    <row r="40" s="131" customFormat="1" ht="75">
      <c r="A40" s="132" t="s">
        <v>120</v>
      </c>
      <c r="B40" s="194" t="s">
        <v>156</v>
      </c>
      <c r="C40" s="134" t="s">
        <v>155</v>
      </c>
      <c r="Z40" s="173">
        <v>11.41</v>
      </c>
      <c r="AA40" s="173"/>
      <c r="AB40" s="173"/>
      <c r="AC40" s="170"/>
      <c r="AD40" s="173"/>
      <c r="AE40" s="173"/>
      <c r="AG40" s="173">
        <v>11.41</v>
      </c>
      <c r="AH40" s="173"/>
      <c r="AI40" s="173"/>
      <c r="AJ40" s="170"/>
      <c r="AK40" s="173"/>
      <c r="AL40" s="173"/>
      <c r="AM40" s="135">
        <v>2018</v>
      </c>
      <c r="AN40" s="135">
        <v>2018</v>
      </c>
    </row>
    <row r="41" ht="15.75">
      <c r="A41" s="28"/>
      <c r="B41" s="53" t="s">
        <v>157</v>
      </c>
      <c r="C41" s="67" t="s">
        <v>258</v>
      </c>
      <c r="AM41" s="67" t="s">
        <v>258</v>
      </c>
      <c r="AN41" s="67" t="s">
        <v>258</v>
      </c>
    </row>
    <row r="42" ht="45">
      <c r="A42" s="33" t="s">
        <v>77</v>
      </c>
      <c r="B42" s="34" t="s">
        <v>78</v>
      </c>
      <c r="C42" s="67" t="s">
        <v>258</v>
      </c>
      <c r="AM42" s="67" t="s">
        <v>258</v>
      </c>
      <c r="AN42" s="67" t="s">
        <v>258</v>
      </c>
    </row>
    <row r="43" ht="75">
      <c r="A43" s="33" t="s">
        <v>124</v>
      </c>
      <c r="B43" s="34" t="s">
        <v>125</v>
      </c>
      <c r="C43" s="67" t="s">
        <v>258</v>
      </c>
      <c r="AM43" s="67" t="s">
        <v>258</v>
      </c>
      <c r="AN43" s="67" t="s">
        <v>258</v>
      </c>
    </row>
    <row r="44" ht="75">
      <c r="A44" s="33" t="s">
        <v>126</v>
      </c>
      <c r="B44" s="34" t="s">
        <v>127</v>
      </c>
      <c r="C44" s="67" t="s">
        <v>258</v>
      </c>
      <c r="AM44" s="67" t="s">
        <v>258</v>
      </c>
      <c r="AN44" s="67" t="s">
        <v>258</v>
      </c>
    </row>
    <row r="45" s="131" customFormat="1" ht="60">
      <c r="A45" s="132" t="s">
        <v>128</v>
      </c>
      <c r="B45" s="192" t="s">
        <v>158</v>
      </c>
      <c r="C45" s="134" t="s">
        <v>159</v>
      </c>
      <c r="Z45" s="173">
        <v>4</v>
      </c>
      <c r="AA45" s="173"/>
      <c r="AB45" s="173"/>
      <c r="AC45" s="173"/>
      <c r="AD45" s="173"/>
      <c r="AE45" s="173">
        <v>4</v>
      </c>
      <c r="AG45" s="173">
        <v>4</v>
      </c>
      <c r="AH45" s="173"/>
      <c r="AI45" s="173"/>
      <c r="AJ45" s="173"/>
      <c r="AK45" s="173"/>
      <c r="AL45" s="173">
        <v>4</v>
      </c>
      <c r="AM45" s="135">
        <v>2018</v>
      </c>
      <c r="AN45" s="135">
        <v>2018</v>
      </c>
    </row>
    <row r="46" s="131" customFormat="1" ht="105">
      <c r="A46" s="132" t="s">
        <v>131</v>
      </c>
      <c r="B46" s="192" t="s">
        <v>160</v>
      </c>
      <c r="C46" s="134" t="s">
        <v>161</v>
      </c>
      <c r="Z46" s="173">
        <v>7.5</v>
      </c>
      <c r="AA46" s="173"/>
      <c r="AB46" s="173"/>
      <c r="AC46" s="173"/>
      <c r="AD46" s="173"/>
      <c r="AE46" s="173">
        <v>3</v>
      </c>
      <c r="AG46" s="173">
        <v>7.5</v>
      </c>
      <c r="AH46" s="173"/>
      <c r="AI46" s="173"/>
      <c r="AJ46" s="173"/>
      <c r="AK46" s="173"/>
      <c r="AL46" s="173">
        <v>3</v>
      </c>
      <c r="AM46" s="135">
        <v>2018</v>
      </c>
      <c r="AN46" s="135">
        <v>2020</v>
      </c>
    </row>
    <row r="47" s="131" customFormat="1" ht="60">
      <c r="A47" s="132" t="s">
        <v>165</v>
      </c>
      <c r="B47" s="192" t="s">
        <v>166</v>
      </c>
      <c r="C47" s="134" t="s">
        <v>167</v>
      </c>
      <c r="Z47" s="173">
        <v>7</v>
      </c>
      <c r="AA47" s="173"/>
      <c r="AB47" s="173"/>
      <c r="AC47" s="173"/>
      <c r="AD47" s="173"/>
      <c r="AE47" s="173">
        <v>2</v>
      </c>
      <c r="AG47" s="173">
        <v>7</v>
      </c>
      <c r="AH47" s="173"/>
      <c r="AI47" s="173"/>
      <c r="AJ47" s="173"/>
      <c r="AK47" s="173"/>
      <c r="AL47" s="173">
        <v>2</v>
      </c>
      <c r="AM47" s="135">
        <v>2018</v>
      </c>
      <c r="AN47" s="135">
        <v>2018</v>
      </c>
    </row>
    <row r="48" s="131" customFormat="1" ht="90">
      <c r="A48" s="132" t="s">
        <v>168</v>
      </c>
      <c r="B48" s="192" t="s">
        <v>169</v>
      </c>
      <c r="C48" s="134" t="s">
        <v>170</v>
      </c>
      <c r="Z48" s="173">
        <v>11.5</v>
      </c>
      <c r="AA48" s="173"/>
      <c r="AB48" s="173"/>
      <c r="AC48" s="173"/>
      <c r="AD48" s="173"/>
      <c r="AE48" s="173">
        <v>6</v>
      </c>
      <c r="AG48" s="173">
        <v>11.5</v>
      </c>
      <c r="AH48" s="173"/>
      <c r="AI48" s="173"/>
      <c r="AJ48" s="173"/>
      <c r="AK48" s="173"/>
      <c r="AL48" s="173">
        <v>6</v>
      </c>
      <c r="AM48" s="135">
        <v>2018</v>
      </c>
      <c r="AN48" s="135">
        <v>2020</v>
      </c>
    </row>
    <row r="49" s="131" customFormat="1" ht="90">
      <c r="A49" s="132" t="s">
        <v>171</v>
      </c>
      <c r="B49" s="192" t="s">
        <v>172</v>
      </c>
      <c r="C49" s="134" t="s">
        <v>173</v>
      </c>
      <c r="Z49" s="173">
        <v>10</v>
      </c>
      <c r="AA49" s="173"/>
      <c r="AB49" s="173"/>
      <c r="AC49" s="173"/>
      <c r="AD49" s="173"/>
      <c r="AE49" s="173">
        <v>6</v>
      </c>
      <c r="AG49" s="173">
        <v>10</v>
      </c>
      <c r="AH49" s="173"/>
      <c r="AI49" s="173"/>
      <c r="AJ49" s="173"/>
      <c r="AK49" s="173"/>
      <c r="AL49" s="173">
        <v>6</v>
      </c>
      <c r="AM49" s="135">
        <v>2018</v>
      </c>
      <c r="AN49" s="135">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70866141732283472" right="0.70866141732283472" top="0.74803149606299213" bottom="0.74803149606299213" header="0.31496062992125978" footer="0.31496062992125978"/>
  <pageSetup paperSize="8" scale="23" firstPageNumber="1" fitToWidth="1" fitToHeight="1"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normal" topLeftCell="A16" zoomScale="50" workbookViewId="0">
      <selection activeCell="AG27" activeCellId="0" sqref="AG27:AL27"/>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31" style="13" width="6"/>
    <col bestFit="0" customWidth="1" min="32" max="32" style="13" width="18"/>
    <col bestFit="0" customWidth="1" min="33" max="33" style="13" width="10"/>
    <col bestFit="0" customWidth="1" min="34" max="38" style="13" width="6"/>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487</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87" t="s">
        <v>488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row>
    <row r="7" ht="17.25">
      <c r="A7" s="7" t="s">
        <v>368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row>
    <row r="10" ht="15.75">
      <c r="A10" s="12" t="s">
        <v>369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42"/>
      <c r="AN10" s="142"/>
      <c r="AO10" s="142"/>
      <c r="AP10" s="142"/>
      <c r="AQ10" s="142"/>
      <c r="AR10" s="142"/>
      <c r="AS10" s="142"/>
      <c r="AT10" s="142"/>
      <c r="AU10" s="142"/>
      <c r="AV10" s="142"/>
      <c r="AW10" s="142"/>
      <c r="AX10" s="142"/>
      <c r="AY10" s="142"/>
      <c r="AZ10" s="142"/>
      <c r="BA10" s="142"/>
      <c r="BB10" s="142"/>
      <c r="BC10" s="142"/>
      <c r="BD10" s="142"/>
      <c r="BE10" s="142"/>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88"/>
      <c r="AN11" s="188"/>
      <c r="AO11" s="188"/>
      <c r="AP11" s="188"/>
      <c r="AQ11" s="188"/>
      <c r="AR11" s="188"/>
      <c r="AS11" s="188"/>
      <c r="AT11" s="188"/>
      <c r="AU11" s="188"/>
      <c r="AV11" s="188"/>
      <c r="AW11" s="188"/>
    </row>
    <row r="12" ht="17.25">
      <c r="A12" s="143" t="s">
        <v>8</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row>
    <row r="13" ht="15.75" customHeight="1">
      <c r="A13" s="145" t="s">
        <v>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row>
    <row r="14" ht="15.7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2"/>
      <c r="AN14" s="142"/>
      <c r="AO14" s="142"/>
      <c r="AP14" s="189"/>
      <c r="AQ14" s="189"/>
      <c r="AR14" s="189"/>
      <c r="AS14" s="189"/>
      <c r="AT14" s="189"/>
      <c r="AU14" s="189"/>
      <c r="AV14" s="189"/>
      <c r="AW14" s="189"/>
      <c r="AX14" s="189"/>
      <c r="AY14" s="189"/>
      <c r="AZ14" s="189"/>
      <c r="BA14" s="189"/>
      <c r="BB14" s="189"/>
      <c r="BC14" s="189"/>
      <c r="BD14" s="189"/>
      <c r="BE14" s="189"/>
    </row>
    <row r="15" ht="19.5" customHeight="1">
      <c r="A15" s="148" t="s">
        <v>10</v>
      </c>
      <c r="B15" s="31" t="s">
        <v>11</v>
      </c>
      <c r="C15" s="31" t="s">
        <v>371</v>
      </c>
      <c r="D15" s="152" t="s">
        <v>489</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3"/>
      <c r="AN15" s="13"/>
      <c r="AO15" s="13"/>
    </row>
    <row r="16" ht="43.5" customHeight="1">
      <c r="A16" s="154"/>
      <c r="B16" s="31"/>
      <c r="C16" s="31"/>
      <c r="D16" s="152" t="s">
        <v>490</v>
      </c>
      <c r="E16" s="152"/>
      <c r="F16" s="152"/>
      <c r="G16" s="152"/>
      <c r="H16" s="152"/>
      <c r="I16" s="152"/>
      <c r="J16" s="152"/>
      <c r="K16" s="152" t="s">
        <v>491</v>
      </c>
      <c r="L16" s="152"/>
      <c r="M16" s="152"/>
      <c r="N16" s="152"/>
      <c r="O16" s="152"/>
      <c r="P16" s="152"/>
      <c r="Q16" s="152"/>
      <c r="R16" s="152" t="s">
        <v>492</v>
      </c>
      <c r="S16" s="152"/>
      <c r="T16" s="152"/>
      <c r="U16" s="152"/>
      <c r="V16" s="152"/>
      <c r="W16" s="152"/>
      <c r="X16" s="152"/>
      <c r="Y16" s="152" t="s">
        <v>493</v>
      </c>
      <c r="Z16" s="152"/>
      <c r="AA16" s="152"/>
      <c r="AB16" s="152"/>
      <c r="AC16" s="152"/>
      <c r="AD16" s="152"/>
      <c r="AE16" s="152"/>
      <c r="AF16" s="31" t="s">
        <v>494</v>
      </c>
      <c r="AG16" s="31"/>
      <c r="AH16" s="31"/>
      <c r="AI16" s="31"/>
      <c r="AJ16" s="31"/>
      <c r="AK16" s="31"/>
      <c r="AL16" s="31"/>
      <c r="AM16" s="13"/>
      <c r="AN16" s="13"/>
      <c r="AO16" s="13"/>
    </row>
    <row r="17" ht="43.5" customHeight="1">
      <c r="A17" s="154"/>
      <c r="B17" s="31"/>
      <c r="C17" s="31"/>
      <c r="D17" s="31" t="s">
        <v>408</v>
      </c>
      <c r="E17" s="152" t="s">
        <v>409</v>
      </c>
      <c r="F17" s="152"/>
      <c r="G17" s="152"/>
      <c r="H17" s="152"/>
      <c r="I17" s="152"/>
      <c r="J17" s="152"/>
      <c r="K17" s="31" t="s">
        <v>408</v>
      </c>
      <c r="L17" s="31" t="s">
        <v>409</v>
      </c>
      <c r="M17" s="31"/>
      <c r="N17" s="31"/>
      <c r="O17" s="31"/>
      <c r="P17" s="31"/>
      <c r="Q17" s="31"/>
      <c r="R17" s="31" t="s">
        <v>408</v>
      </c>
      <c r="S17" s="31" t="s">
        <v>409</v>
      </c>
      <c r="T17" s="31"/>
      <c r="U17" s="31"/>
      <c r="V17" s="31"/>
      <c r="W17" s="31"/>
      <c r="X17" s="31"/>
      <c r="Y17" s="31" t="s">
        <v>408</v>
      </c>
      <c r="Z17" s="31" t="s">
        <v>409</v>
      </c>
      <c r="AA17" s="31"/>
      <c r="AB17" s="31"/>
      <c r="AC17" s="31"/>
      <c r="AD17" s="31"/>
      <c r="AE17" s="31"/>
      <c r="AF17" s="31" t="s">
        <v>408</v>
      </c>
      <c r="AG17" s="31" t="s">
        <v>409</v>
      </c>
      <c r="AH17" s="31"/>
      <c r="AI17" s="31"/>
      <c r="AJ17" s="31"/>
      <c r="AK17" s="31"/>
      <c r="AL17" s="31"/>
    </row>
    <row r="18" ht="87.75" customHeight="1">
      <c r="A18" s="164"/>
      <c r="B18" s="31"/>
      <c r="C18" s="31"/>
      <c r="D18" s="64" t="s">
        <v>410</v>
      </c>
      <c r="E18" s="64" t="s">
        <v>410</v>
      </c>
      <c r="F18" s="121" t="s">
        <v>411</v>
      </c>
      <c r="G18" s="121" t="s">
        <v>412</v>
      </c>
      <c r="H18" s="121" t="s">
        <v>413</v>
      </c>
      <c r="I18" s="121" t="s">
        <v>414</v>
      </c>
      <c r="J18" s="121" t="s">
        <v>415</v>
      </c>
      <c r="K18" s="64" t="s">
        <v>410</v>
      </c>
      <c r="L18" s="64" t="s">
        <v>410</v>
      </c>
      <c r="M18" s="121" t="s">
        <v>411</v>
      </c>
      <c r="N18" s="121" t="s">
        <v>412</v>
      </c>
      <c r="O18" s="121" t="s">
        <v>413</v>
      </c>
      <c r="P18" s="121" t="s">
        <v>414</v>
      </c>
      <c r="Q18" s="121" t="s">
        <v>415</v>
      </c>
      <c r="R18" s="64" t="s">
        <v>410</v>
      </c>
      <c r="S18" s="64" t="s">
        <v>410</v>
      </c>
      <c r="T18" s="121" t="s">
        <v>411</v>
      </c>
      <c r="U18" s="121" t="s">
        <v>412</v>
      </c>
      <c r="V18" s="121" t="s">
        <v>413</v>
      </c>
      <c r="W18" s="121" t="s">
        <v>414</v>
      </c>
      <c r="X18" s="121" t="s">
        <v>415</v>
      </c>
      <c r="Y18" s="64" t="s">
        <v>410</v>
      </c>
      <c r="Z18" s="64" t="s">
        <v>410</v>
      </c>
      <c r="AA18" s="121" t="s">
        <v>411</v>
      </c>
      <c r="AB18" s="121" t="s">
        <v>412</v>
      </c>
      <c r="AC18" s="121" t="s">
        <v>413</v>
      </c>
      <c r="AD18" s="121" t="s">
        <v>414</v>
      </c>
      <c r="AE18" s="121" t="s">
        <v>415</v>
      </c>
      <c r="AF18" s="64" t="s">
        <v>410</v>
      </c>
      <c r="AG18" s="64" t="s">
        <v>410</v>
      </c>
      <c r="AH18" s="121" t="s">
        <v>411</v>
      </c>
      <c r="AI18" s="121" t="s">
        <v>412</v>
      </c>
      <c r="AJ18" s="121" t="s">
        <v>413</v>
      </c>
      <c r="AK18" s="121" t="s">
        <v>414</v>
      </c>
      <c r="AL18" s="121" t="s">
        <v>415</v>
      </c>
    </row>
    <row r="19" ht="15.75">
      <c r="A19" s="152">
        <v>1</v>
      </c>
      <c r="B19" s="152">
        <v>2</v>
      </c>
      <c r="C19" s="152">
        <v>3</v>
      </c>
      <c r="D19" s="165" t="s">
        <v>495</v>
      </c>
      <c r="E19" s="165" t="s">
        <v>496</v>
      </c>
      <c r="F19" s="165" t="s">
        <v>497</v>
      </c>
      <c r="G19" s="165" t="s">
        <v>498</v>
      </c>
      <c r="H19" s="165" t="s">
        <v>499</v>
      </c>
      <c r="I19" s="165" t="s">
        <v>500</v>
      </c>
      <c r="J19" s="165" t="s">
        <v>501</v>
      </c>
      <c r="K19" s="165" t="s">
        <v>502</v>
      </c>
      <c r="L19" s="165" t="s">
        <v>503</v>
      </c>
      <c r="M19" s="165" t="s">
        <v>504</v>
      </c>
      <c r="N19" s="165" t="s">
        <v>505</v>
      </c>
      <c r="O19" s="165" t="s">
        <v>506</v>
      </c>
      <c r="P19" s="165" t="s">
        <v>507</v>
      </c>
      <c r="Q19" s="165" t="s">
        <v>508</v>
      </c>
      <c r="R19" s="165" t="s">
        <v>509</v>
      </c>
      <c r="S19" s="165" t="s">
        <v>510</v>
      </c>
      <c r="T19" s="165" t="s">
        <v>511</v>
      </c>
      <c r="U19" s="165" t="s">
        <v>512</v>
      </c>
      <c r="V19" s="165" t="s">
        <v>513</v>
      </c>
      <c r="W19" s="165" t="s">
        <v>514</v>
      </c>
      <c r="X19" s="165" t="s">
        <v>515</v>
      </c>
      <c r="Y19" s="165" t="s">
        <v>516</v>
      </c>
      <c r="Z19" s="165" t="s">
        <v>517</v>
      </c>
      <c r="AA19" s="165" t="s">
        <v>518</v>
      </c>
      <c r="AB19" s="165" t="s">
        <v>519</v>
      </c>
      <c r="AC19" s="165" t="s">
        <v>520</v>
      </c>
      <c r="AD19" s="165" t="s">
        <v>521</v>
      </c>
      <c r="AE19" s="165" t="s">
        <v>522</v>
      </c>
      <c r="AF19" s="165" t="s">
        <v>523</v>
      </c>
      <c r="AG19" s="165" t="s">
        <v>524</v>
      </c>
      <c r="AH19" s="165" t="s">
        <v>525</v>
      </c>
      <c r="AI19" s="165" t="s">
        <v>526</v>
      </c>
      <c r="AJ19" s="165" t="s">
        <v>486</v>
      </c>
      <c r="AK19" s="165" t="s">
        <v>527</v>
      </c>
      <c r="AL19" s="165" t="s">
        <v>528</v>
      </c>
    </row>
    <row r="20" ht="15.75">
      <c r="A20" s="29"/>
      <c r="B20" s="30" t="s">
        <v>75</v>
      </c>
      <c r="C20" s="12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67" t="s">
        <v>258</v>
      </c>
      <c r="AN20" s="67" t="s">
        <v>258</v>
      </c>
    </row>
    <row r="21" ht="45">
      <c r="A21" s="33" t="s">
        <v>77</v>
      </c>
      <c r="B21" s="34" t="s">
        <v>78</v>
      </c>
      <c r="C21" s="125"/>
      <c r="AM21" s="67" t="s">
        <v>258</v>
      </c>
      <c r="AN21" s="67" t="s">
        <v>258</v>
      </c>
    </row>
    <row r="22" ht="60">
      <c r="A22" s="33" t="s">
        <v>79</v>
      </c>
      <c r="B22" s="34" t="s">
        <v>80</v>
      </c>
      <c r="C22" s="125"/>
      <c r="AM22" s="67" t="s">
        <v>258</v>
      </c>
      <c r="AN22" s="67" t="s">
        <v>258</v>
      </c>
    </row>
    <row r="23" ht="45">
      <c r="A23" s="33" t="s">
        <v>81</v>
      </c>
      <c r="B23" s="34" t="s">
        <v>82</v>
      </c>
      <c r="C23" s="125"/>
      <c r="AM23" s="67" t="s">
        <v>258</v>
      </c>
      <c r="AN23" s="67" t="s">
        <v>258</v>
      </c>
    </row>
    <row r="24" s="131" customFormat="1" ht="45">
      <c r="A24" s="195" t="s">
        <v>83</v>
      </c>
      <c r="B24" s="196" t="s">
        <v>84</v>
      </c>
      <c r="C24" s="134" t="s">
        <v>85</v>
      </c>
      <c r="Y24" s="173">
        <v>3.496</v>
      </c>
      <c r="Z24" s="173"/>
      <c r="AA24" s="173"/>
      <c r="AB24" s="173">
        <v>2.2999999999999998</v>
      </c>
      <c r="AC24" s="173"/>
      <c r="AD24" s="173"/>
      <c r="AG24" s="173">
        <v>3.496</v>
      </c>
      <c r="AH24" s="173"/>
      <c r="AI24" s="173"/>
      <c r="AJ24" s="173">
        <v>2.2999999999999998</v>
      </c>
      <c r="AK24" s="173"/>
      <c r="AL24" s="173"/>
      <c r="AM24" s="135">
        <v>2018</v>
      </c>
      <c r="AN24" s="135">
        <v>2019</v>
      </c>
    </row>
    <row r="25" s="131" customFormat="1" ht="45">
      <c r="A25" s="195" t="s">
        <v>86</v>
      </c>
      <c r="B25" s="196" t="s">
        <v>87</v>
      </c>
      <c r="C25" s="134" t="s">
        <v>88</v>
      </c>
      <c r="Y25" s="173">
        <v>2.7690000000000001</v>
      </c>
      <c r="Z25" s="173"/>
      <c r="AA25" s="173"/>
      <c r="AB25" s="173">
        <v>0.76000000000000001</v>
      </c>
      <c r="AC25" s="173"/>
      <c r="AD25" s="173"/>
      <c r="AG25" s="173">
        <v>2.7690000000000001</v>
      </c>
      <c r="AH25" s="173"/>
      <c r="AI25" s="173"/>
      <c r="AJ25" s="173">
        <v>0.76000000000000001</v>
      </c>
      <c r="AK25" s="173"/>
      <c r="AL25" s="173"/>
      <c r="AM25" s="135">
        <v>2018</v>
      </c>
      <c r="AN25" s="135">
        <v>2019</v>
      </c>
    </row>
    <row r="26" s="131" customFormat="1" ht="45">
      <c r="A26" s="195" t="s">
        <v>89</v>
      </c>
      <c r="B26" s="196" t="s">
        <v>90</v>
      </c>
      <c r="C26" s="134" t="s">
        <v>91</v>
      </c>
      <c r="Y26" s="173">
        <v>1.1319999999999999</v>
      </c>
      <c r="Z26" s="173"/>
      <c r="AA26" s="173"/>
      <c r="AB26" s="173">
        <v>0.47999999999999998</v>
      </c>
      <c r="AC26" s="173"/>
      <c r="AD26" s="173"/>
      <c r="AG26" s="173">
        <v>1.1319999999999999</v>
      </c>
      <c r="AH26" s="173"/>
      <c r="AI26" s="173"/>
      <c r="AJ26" s="173">
        <v>0.47999999999999998</v>
      </c>
      <c r="AK26" s="173"/>
      <c r="AL26" s="173"/>
      <c r="AM26" s="135">
        <v>2018</v>
      </c>
      <c r="AN26" s="135">
        <v>2019</v>
      </c>
    </row>
    <row r="27" s="131" customFormat="1" ht="60">
      <c r="A27" s="36" t="s">
        <v>98</v>
      </c>
      <c r="B27" s="40" t="s">
        <v>99</v>
      </c>
      <c r="C27" s="9" t="s">
        <v>100</v>
      </c>
      <c r="Y27" s="173">
        <v>9.9130000000000003</v>
      </c>
      <c r="Z27" s="173"/>
      <c r="AA27" s="173"/>
      <c r="AB27" s="173">
        <v>5.9000000000000004</v>
      </c>
      <c r="AC27" s="173"/>
      <c r="AD27" s="173"/>
      <c r="AG27" s="173">
        <v>9.9130000000000003</v>
      </c>
      <c r="AH27" s="173"/>
      <c r="AI27" s="173"/>
      <c r="AJ27" s="173">
        <v>5.9000000000000004</v>
      </c>
      <c r="AK27" s="173"/>
      <c r="AL27" s="173"/>
      <c r="AM27" s="135"/>
      <c r="AN27" s="135"/>
    </row>
    <row r="28" s="131" customFormat="1" ht="45">
      <c r="A28" s="195" t="s">
        <v>104</v>
      </c>
      <c r="B28" s="194" t="s">
        <v>105</v>
      </c>
      <c r="C28" s="134" t="s">
        <v>106</v>
      </c>
      <c r="Y28" s="173">
        <v>2.125</v>
      </c>
      <c r="Z28" s="173"/>
      <c r="AA28" s="173"/>
      <c r="AB28" s="173">
        <v>0.76000000000000001</v>
      </c>
      <c r="AC28" s="173"/>
      <c r="AD28" s="173"/>
      <c r="AG28" s="173">
        <v>2.125</v>
      </c>
      <c r="AH28" s="173"/>
      <c r="AI28" s="173"/>
      <c r="AJ28" s="173">
        <v>0.76000000000000001</v>
      </c>
      <c r="AK28" s="173"/>
      <c r="AL28" s="173"/>
      <c r="AM28" s="135">
        <v>2018</v>
      </c>
      <c r="AN28" s="135">
        <v>2019</v>
      </c>
    </row>
    <row r="29" s="131" customFormat="1" ht="45">
      <c r="A29" s="195" t="s">
        <v>110</v>
      </c>
      <c r="B29" s="194" t="s">
        <v>111</v>
      </c>
      <c r="C29" s="134" t="s">
        <v>112</v>
      </c>
      <c r="Y29" s="173">
        <v>12.811</v>
      </c>
      <c r="Z29" s="173"/>
      <c r="AA29" s="173"/>
      <c r="AB29" s="173">
        <v>6.7999999999999998</v>
      </c>
      <c r="AC29" s="173"/>
      <c r="AD29" s="173"/>
      <c r="AG29" s="173">
        <v>12.811</v>
      </c>
      <c r="AH29" s="173"/>
      <c r="AI29" s="173"/>
      <c r="AJ29" s="173">
        <v>6.7999999999999998</v>
      </c>
      <c r="AK29" s="173"/>
      <c r="AL29" s="173"/>
      <c r="AM29" s="135">
        <v>2018</v>
      </c>
      <c r="AN29" s="135">
        <v>2019</v>
      </c>
    </row>
    <row r="30" s="131" customFormat="1" ht="45">
      <c r="A30" s="195" t="s">
        <v>113</v>
      </c>
      <c r="B30" s="197" t="s">
        <v>114</v>
      </c>
      <c r="C30" s="134" t="s">
        <v>115</v>
      </c>
      <c r="Y30" s="173">
        <v>1.403</v>
      </c>
      <c r="Z30" s="173"/>
      <c r="AA30" s="173"/>
      <c r="AB30" s="173">
        <v>0.40000000000000002</v>
      </c>
      <c r="AC30" s="173"/>
      <c r="AD30" s="173"/>
      <c r="AG30" s="173">
        <v>1.403</v>
      </c>
      <c r="AH30" s="173"/>
      <c r="AI30" s="173"/>
      <c r="AJ30" s="173">
        <v>0.40000000000000002</v>
      </c>
      <c r="AK30" s="173"/>
      <c r="AL30" s="173"/>
      <c r="AM30" s="135">
        <v>2018</v>
      </c>
      <c r="AN30" s="135">
        <v>2019</v>
      </c>
    </row>
    <row r="31" ht="15.75">
      <c r="A31" s="28"/>
      <c r="B31" s="45" t="s">
        <v>123</v>
      </c>
      <c r="C31" s="67" t="s">
        <v>258</v>
      </c>
      <c r="AM31" s="67" t="s">
        <v>258</v>
      </c>
      <c r="AN31" s="67" t="s">
        <v>258</v>
      </c>
    </row>
    <row r="32" ht="45">
      <c r="A32" s="33" t="s">
        <v>77</v>
      </c>
      <c r="B32" s="34" t="s">
        <v>78</v>
      </c>
      <c r="C32" s="67" t="s">
        <v>258</v>
      </c>
      <c r="AM32" s="67" t="s">
        <v>258</v>
      </c>
      <c r="AN32" s="67" t="s">
        <v>258</v>
      </c>
    </row>
    <row r="33" ht="60">
      <c r="A33" s="33" t="s">
        <v>79</v>
      </c>
      <c r="B33" s="34" t="s">
        <v>80</v>
      </c>
      <c r="C33" s="67" t="s">
        <v>258</v>
      </c>
      <c r="AM33" s="67" t="s">
        <v>258</v>
      </c>
      <c r="AN33" s="67" t="s">
        <v>258</v>
      </c>
    </row>
    <row r="34" ht="45">
      <c r="A34" s="33" t="s">
        <v>81</v>
      </c>
      <c r="B34" s="34" t="s">
        <v>82</v>
      </c>
      <c r="C34" s="67" t="s">
        <v>258</v>
      </c>
      <c r="AM34" s="67" t="s">
        <v>258</v>
      </c>
      <c r="AN34" s="67" t="s">
        <v>258</v>
      </c>
    </row>
    <row r="35" s="131" customFormat="1" ht="45">
      <c r="A35" s="132" t="s">
        <v>83</v>
      </c>
      <c r="B35" s="193" t="s">
        <v>134</v>
      </c>
      <c r="C35" s="134" t="s">
        <v>135</v>
      </c>
      <c r="Y35" s="173">
        <v>10.695</v>
      </c>
      <c r="Z35" s="173"/>
      <c r="AA35" s="173"/>
      <c r="AB35" s="173">
        <v>7.5</v>
      </c>
      <c r="AC35" s="173"/>
      <c r="AD35" s="173"/>
      <c r="AG35" s="173">
        <v>10.695</v>
      </c>
      <c r="AH35" s="173"/>
      <c r="AI35" s="173"/>
      <c r="AJ35" s="173">
        <v>7.5</v>
      </c>
      <c r="AK35" s="173"/>
      <c r="AL35" s="173"/>
      <c r="AM35" s="135">
        <v>2018</v>
      </c>
      <c r="AN35" s="135">
        <v>2019</v>
      </c>
    </row>
    <row r="36" s="131" customFormat="1" ht="45">
      <c r="A36" s="132" t="s">
        <v>86</v>
      </c>
      <c r="B36" s="198" t="s">
        <v>136</v>
      </c>
      <c r="C36" s="134" t="s">
        <v>137</v>
      </c>
      <c r="Y36" s="173">
        <v>7.7599999999999998</v>
      </c>
      <c r="Z36" s="173"/>
      <c r="AA36" s="173"/>
      <c r="AB36" s="173">
        <v>5.0599999999999996</v>
      </c>
      <c r="AC36" s="173"/>
      <c r="AD36" s="173"/>
      <c r="AG36" s="173">
        <v>7.7599999999999998</v>
      </c>
      <c r="AH36" s="173"/>
      <c r="AI36" s="173"/>
      <c r="AJ36" s="173">
        <v>5.0599999999999996</v>
      </c>
      <c r="AK36" s="173"/>
      <c r="AL36" s="173"/>
      <c r="AM36" s="135">
        <v>2018</v>
      </c>
      <c r="AN36" s="135">
        <v>2019</v>
      </c>
    </row>
    <row r="37" s="131" customFormat="1" ht="45">
      <c r="A37" s="132" t="s">
        <v>89</v>
      </c>
      <c r="B37" s="198" t="s">
        <v>138</v>
      </c>
      <c r="C37" s="134" t="s">
        <v>139</v>
      </c>
      <c r="Y37" s="173">
        <v>9.611775999999999</v>
      </c>
      <c r="Z37" s="173"/>
      <c r="AA37" s="173"/>
      <c r="AB37" s="173">
        <v>3.7000000000000002</v>
      </c>
      <c r="AC37" s="173"/>
      <c r="AD37" s="173"/>
      <c r="AG37" s="173">
        <v>9.611775999999999</v>
      </c>
      <c r="AH37" s="173"/>
      <c r="AI37" s="173"/>
      <c r="AJ37" s="173">
        <v>3.7000000000000002</v>
      </c>
      <c r="AK37" s="173"/>
      <c r="AL37" s="173"/>
      <c r="AM37" s="135">
        <v>2018</v>
      </c>
      <c r="AN37" s="135">
        <v>2019</v>
      </c>
    </row>
    <row r="38" ht="15.75">
      <c r="A38" s="28"/>
      <c r="B38" s="50" t="s">
        <v>140</v>
      </c>
      <c r="C38" s="67" t="s">
        <v>258</v>
      </c>
      <c r="AM38" s="67" t="s">
        <v>258</v>
      </c>
      <c r="AN38" s="67" t="s">
        <v>258</v>
      </c>
    </row>
    <row r="39" ht="45">
      <c r="A39" s="33" t="s">
        <v>77</v>
      </c>
      <c r="B39" s="34" t="s">
        <v>78</v>
      </c>
      <c r="C39" s="67" t="s">
        <v>258</v>
      </c>
      <c r="AM39" s="67" t="s">
        <v>258</v>
      </c>
      <c r="AN39" s="67" t="s">
        <v>258</v>
      </c>
    </row>
    <row r="40" ht="60">
      <c r="A40" s="33" t="s">
        <v>79</v>
      </c>
      <c r="B40" s="34" t="s">
        <v>80</v>
      </c>
      <c r="C40" s="67" t="s">
        <v>258</v>
      </c>
      <c r="AM40" s="67" t="s">
        <v>258</v>
      </c>
      <c r="AN40" s="67" t="s">
        <v>258</v>
      </c>
    </row>
    <row r="41" ht="45">
      <c r="A41" s="33" t="s">
        <v>81</v>
      </c>
      <c r="B41" s="34" t="s">
        <v>82</v>
      </c>
      <c r="C41" s="67" t="s">
        <v>258</v>
      </c>
      <c r="AM41" s="67" t="s">
        <v>258</v>
      </c>
      <c r="AN41" s="67" t="s">
        <v>258</v>
      </c>
    </row>
    <row r="42" s="131" customFormat="1" ht="45">
      <c r="A42" s="132" t="s">
        <v>83</v>
      </c>
      <c r="B42" s="196" t="s">
        <v>143</v>
      </c>
      <c r="C42" s="134" t="s">
        <v>144</v>
      </c>
      <c r="Y42" s="173">
        <v>3.3349999999999995</v>
      </c>
      <c r="Z42" s="173"/>
      <c r="AA42" s="173"/>
      <c r="AB42" s="173">
        <v>1</v>
      </c>
      <c r="AC42" s="173"/>
      <c r="AD42" s="173"/>
      <c r="AG42" s="173">
        <v>3.3349999999999995</v>
      </c>
      <c r="AH42" s="173"/>
      <c r="AI42" s="173"/>
      <c r="AJ42" s="173">
        <v>1</v>
      </c>
      <c r="AK42" s="173"/>
      <c r="AL42" s="173"/>
      <c r="AM42" s="135">
        <v>2018</v>
      </c>
      <c r="AN42" s="135">
        <v>2019</v>
      </c>
    </row>
    <row r="43" s="131" customFormat="1" ht="60">
      <c r="A43" s="132" t="s">
        <v>86</v>
      </c>
      <c r="B43" s="192" t="s">
        <v>145</v>
      </c>
      <c r="C43" s="134" t="s">
        <v>146</v>
      </c>
      <c r="Y43" s="173">
        <v>1.7936999999999999</v>
      </c>
      <c r="Z43" s="173"/>
      <c r="AA43" s="173"/>
      <c r="AB43" s="173">
        <v>1.2</v>
      </c>
      <c r="AC43" s="173"/>
      <c r="AD43" s="173"/>
      <c r="AG43" s="173">
        <v>1.7936999999999999</v>
      </c>
      <c r="AH43" s="173"/>
      <c r="AI43" s="173"/>
      <c r="AJ43" s="173">
        <v>1.2</v>
      </c>
      <c r="AK43" s="173"/>
      <c r="AL43" s="173"/>
      <c r="AM43" s="135">
        <v>2018</v>
      </c>
      <c r="AN43" s="135">
        <v>2019</v>
      </c>
    </row>
    <row r="44" ht="15.75">
      <c r="A44" s="28"/>
      <c r="B44" s="52" t="s">
        <v>151</v>
      </c>
      <c r="C44" s="67" t="s">
        <v>258</v>
      </c>
      <c r="AM44" s="67" t="s">
        <v>258</v>
      </c>
      <c r="AN44" s="67" t="s">
        <v>258</v>
      </c>
    </row>
    <row r="45" ht="45">
      <c r="A45" s="33" t="s">
        <v>77</v>
      </c>
      <c r="B45" s="34" t="s">
        <v>78</v>
      </c>
      <c r="C45" s="67" t="s">
        <v>258</v>
      </c>
      <c r="AM45" s="67" t="s">
        <v>258</v>
      </c>
      <c r="AN45" s="67" t="s">
        <v>258</v>
      </c>
    </row>
    <row r="46" ht="60">
      <c r="A46" s="33" t="s">
        <v>79</v>
      </c>
      <c r="B46" s="34" t="s">
        <v>80</v>
      </c>
      <c r="C46" s="67" t="s">
        <v>258</v>
      </c>
      <c r="AM46" s="67" t="s">
        <v>258</v>
      </c>
      <c r="AN46" s="67" t="s">
        <v>258</v>
      </c>
    </row>
    <row r="47" ht="45">
      <c r="A47" s="33" t="s">
        <v>81</v>
      </c>
      <c r="B47" s="34" t="s">
        <v>82</v>
      </c>
      <c r="C47" s="67" t="s">
        <v>258</v>
      </c>
      <c r="AM47" s="67" t="s">
        <v>258</v>
      </c>
      <c r="AN47" s="67" t="s">
        <v>258</v>
      </c>
    </row>
    <row r="48" s="131" customFormat="1" ht="45">
      <c r="A48" s="132" t="s">
        <v>83</v>
      </c>
      <c r="B48" s="194" t="s">
        <v>152</v>
      </c>
      <c r="C48" s="134" t="s">
        <v>153</v>
      </c>
      <c r="Y48" s="173">
        <v>4.609</v>
      </c>
      <c r="Z48" s="173"/>
      <c r="AA48" s="173"/>
      <c r="AB48" s="173">
        <v>2.7599999999999998</v>
      </c>
      <c r="AC48" s="173"/>
      <c r="AD48" s="173"/>
      <c r="AG48" s="173">
        <v>4.609</v>
      </c>
      <c r="AH48" s="173"/>
      <c r="AI48" s="173"/>
      <c r="AJ48" s="173">
        <v>2.7599999999999998</v>
      </c>
      <c r="AK48" s="173"/>
      <c r="AL48" s="173"/>
      <c r="AM48" s="135">
        <v>2018</v>
      </c>
      <c r="AN48" s="135">
        <v>2019</v>
      </c>
    </row>
    <row r="49" s="131" customFormat="1" ht="45">
      <c r="A49" s="132" t="s">
        <v>86</v>
      </c>
      <c r="B49" s="194" t="s">
        <v>154</v>
      </c>
      <c r="C49" s="134" t="s">
        <v>155</v>
      </c>
      <c r="Y49" s="173">
        <v>4.0066000000000006</v>
      </c>
      <c r="Z49" s="173"/>
      <c r="AA49" s="173"/>
      <c r="AB49" s="173">
        <v>2.48</v>
      </c>
      <c r="AC49" s="173"/>
      <c r="AD49" s="173"/>
      <c r="AG49" s="173">
        <v>4.0066000000000006</v>
      </c>
      <c r="AH49" s="173"/>
      <c r="AI49" s="173"/>
      <c r="AJ49" s="173">
        <v>2.48</v>
      </c>
      <c r="AK49" s="173"/>
      <c r="AL49" s="173"/>
      <c r="AM49" s="135">
        <v>2018</v>
      </c>
      <c r="AN49" s="135">
        <v>2019</v>
      </c>
    </row>
    <row r="50" ht="15.75">
      <c r="A50" s="28"/>
      <c r="B50" s="53" t="s">
        <v>157</v>
      </c>
      <c r="C50" s="67" t="s">
        <v>258</v>
      </c>
      <c r="AM50" s="67" t="s">
        <v>258</v>
      </c>
      <c r="AN50" s="67" t="s">
        <v>258</v>
      </c>
    </row>
    <row r="51" ht="45">
      <c r="A51" s="33" t="s">
        <v>77</v>
      </c>
      <c r="B51" s="34" t="s">
        <v>78</v>
      </c>
      <c r="C51" s="67" t="s">
        <v>258</v>
      </c>
      <c r="AM51" s="67" t="s">
        <v>258</v>
      </c>
      <c r="AN51" s="67" t="s">
        <v>258</v>
      </c>
    </row>
    <row r="52" ht="75">
      <c r="A52" s="33" t="s">
        <v>124</v>
      </c>
      <c r="B52" s="34" t="s">
        <v>125</v>
      </c>
      <c r="C52" s="67" t="s">
        <v>258</v>
      </c>
      <c r="AM52" s="67" t="s">
        <v>258</v>
      </c>
      <c r="AN52" s="67" t="s">
        <v>258</v>
      </c>
    </row>
    <row r="53" ht="75">
      <c r="A53" s="33" t="s">
        <v>126</v>
      </c>
      <c r="B53" s="34" t="s">
        <v>127</v>
      </c>
      <c r="C53" s="67" t="s">
        <v>258</v>
      </c>
      <c r="AM53" s="67" t="s">
        <v>258</v>
      </c>
      <c r="AN53" s="67" t="s">
        <v>258</v>
      </c>
    </row>
    <row r="54" s="131" customFormat="1" ht="90">
      <c r="A54" s="132" t="s">
        <v>168</v>
      </c>
      <c r="B54" s="192" t="s">
        <v>169</v>
      </c>
      <c r="C54" s="134" t="s">
        <v>170</v>
      </c>
      <c r="Y54" s="173">
        <v>7</v>
      </c>
      <c r="Z54" s="173"/>
      <c r="AA54" s="173"/>
      <c r="AB54" s="173"/>
      <c r="AC54" s="173"/>
      <c r="AD54" s="173">
        <v>6</v>
      </c>
      <c r="AG54" s="173">
        <v>7</v>
      </c>
      <c r="AH54" s="173"/>
      <c r="AI54" s="173"/>
      <c r="AJ54" s="173"/>
      <c r="AK54" s="173"/>
      <c r="AL54" s="173">
        <v>6</v>
      </c>
      <c r="AM54" s="135">
        <v>2018</v>
      </c>
      <c r="AN54" s="135">
        <v>2020</v>
      </c>
    </row>
    <row r="55" ht="60">
      <c r="A55" s="33" t="s">
        <v>79</v>
      </c>
      <c r="B55" s="34" t="s">
        <v>80</v>
      </c>
      <c r="C55" s="67" t="s">
        <v>258</v>
      </c>
      <c r="AM55" s="67" t="s">
        <v>258</v>
      </c>
      <c r="AN55" s="67" t="s">
        <v>258</v>
      </c>
    </row>
    <row r="56" ht="45">
      <c r="A56" s="33" t="s">
        <v>81</v>
      </c>
      <c r="B56" s="34" t="s">
        <v>82</v>
      </c>
      <c r="C56" s="67" t="s">
        <v>258</v>
      </c>
      <c r="AM56" s="67" t="s">
        <v>258</v>
      </c>
      <c r="AN56" s="67" t="s">
        <v>258</v>
      </c>
    </row>
    <row r="57" s="131" customFormat="1" ht="45">
      <c r="A57" s="132" t="s">
        <v>83</v>
      </c>
      <c r="B57" s="192" t="s">
        <v>174</v>
      </c>
      <c r="C57" s="134" t="s">
        <v>175</v>
      </c>
      <c r="Y57" s="173">
        <v>4.048</v>
      </c>
      <c r="Z57" s="173"/>
      <c r="AA57" s="173"/>
      <c r="AB57" s="173">
        <v>1.3999999999999999</v>
      </c>
      <c r="AC57" s="173"/>
      <c r="AD57" s="173"/>
      <c r="AG57" s="173">
        <v>4.048</v>
      </c>
      <c r="AH57" s="173"/>
      <c r="AI57" s="173"/>
      <c r="AJ57" s="173">
        <v>1.3999999999999999</v>
      </c>
      <c r="AK57" s="173"/>
      <c r="AL57" s="173"/>
      <c r="AM57" s="135">
        <v>2018</v>
      </c>
      <c r="AN57" s="135">
        <v>2019</v>
      </c>
    </row>
    <row r="58" s="131" customFormat="1" ht="45">
      <c r="A58" s="132" t="s">
        <v>86</v>
      </c>
      <c r="B58" s="192" t="s">
        <v>176</v>
      </c>
      <c r="C58" s="134" t="s">
        <v>177</v>
      </c>
      <c r="Y58" s="173">
        <v>2.9794199999999993</v>
      </c>
      <c r="Z58" s="173"/>
      <c r="AA58" s="173"/>
      <c r="AB58" s="173">
        <v>1.3640000000000001</v>
      </c>
      <c r="AC58" s="173"/>
      <c r="AD58" s="173"/>
      <c r="AG58" s="173">
        <v>2.9794199999999993</v>
      </c>
      <c r="AH58" s="173"/>
      <c r="AI58" s="173"/>
      <c r="AJ58" s="173">
        <v>1.3640000000000001</v>
      </c>
      <c r="AK58" s="173"/>
      <c r="AL58" s="173"/>
      <c r="AM58" s="135">
        <v>2018</v>
      </c>
      <c r="AN58" s="135">
        <v>2019</v>
      </c>
    </row>
    <row r="59" s="131" customFormat="1" ht="45">
      <c r="A59" s="132" t="s">
        <v>89</v>
      </c>
      <c r="B59" s="192" t="s">
        <v>178</v>
      </c>
      <c r="C59" s="134" t="s">
        <v>179</v>
      </c>
      <c r="Y59" s="173">
        <v>1.907</v>
      </c>
      <c r="Z59" s="173"/>
      <c r="AA59" s="173"/>
      <c r="AB59" s="173">
        <v>0.76000000000000001</v>
      </c>
      <c r="AC59" s="173"/>
      <c r="AD59" s="173"/>
      <c r="AG59" s="173">
        <v>1.907</v>
      </c>
      <c r="AH59" s="173"/>
      <c r="AI59" s="173"/>
      <c r="AJ59" s="173">
        <v>0.76000000000000001</v>
      </c>
      <c r="AK59" s="173"/>
      <c r="AL59" s="173"/>
      <c r="AM59" s="135">
        <v>2018</v>
      </c>
      <c r="AN59" s="135">
        <v>2019</v>
      </c>
    </row>
    <row r="60" s="131" customFormat="1" ht="60">
      <c r="A60" s="132" t="s">
        <v>92</v>
      </c>
      <c r="B60" s="192" t="s">
        <v>180</v>
      </c>
      <c r="C60" s="134" t="s">
        <v>181</v>
      </c>
      <c r="Y60" s="173">
        <v>4.7149999999999999</v>
      </c>
      <c r="Z60" s="173"/>
      <c r="AA60" s="173"/>
      <c r="AB60" s="173">
        <v>2.5</v>
      </c>
      <c r="AC60" s="173"/>
      <c r="AD60" s="173"/>
      <c r="AG60" s="173">
        <v>4.7149999999999999</v>
      </c>
      <c r="AH60" s="173"/>
      <c r="AI60" s="173"/>
      <c r="AJ60" s="173">
        <v>2.5</v>
      </c>
      <c r="AK60" s="173"/>
      <c r="AL60" s="173"/>
      <c r="AM60" s="135">
        <v>2018</v>
      </c>
      <c r="AN60" s="135">
        <v>2019</v>
      </c>
    </row>
    <row r="61" s="131" customFormat="1" ht="60">
      <c r="A61" s="132" t="s">
        <v>95</v>
      </c>
      <c r="B61" s="192" t="s">
        <v>182</v>
      </c>
      <c r="C61" s="134" t="s">
        <v>183</v>
      </c>
      <c r="Y61" s="173">
        <v>5.8879999999999999</v>
      </c>
      <c r="Z61" s="173"/>
      <c r="AA61" s="173"/>
      <c r="AB61" s="173">
        <v>3.3999999999999999</v>
      </c>
      <c r="AC61" s="173"/>
      <c r="AD61" s="173"/>
      <c r="AG61" s="173">
        <v>5.8879999999999999</v>
      </c>
      <c r="AH61" s="173"/>
      <c r="AI61" s="173"/>
      <c r="AJ61" s="173">
        <v>3.3999999999999999</v>
      </c>
      <c r="AK61" s="173"/>
      <c r="AL61" s="173"/>
      <c r="AM61" s="135">
        <v>2018</v>
      </c>
      <c r="AN61" s="135">
        <v>2019</v>
      </c>
    </row>
    <row r="62" s="131" customFormat="1" ht="45">
      <c r="A62" s="132" t="s">
        <v>107</v>
      </c>
      <c r="B62" s="192" t="s">
        <v>190</v>
      </c>
      <c r="C62" s="134" t="s">
        <v>191</v>
      </c>
      <c r="Y62" s="173">
        <v>17.433999999999997</v>
      </c>
      <c r="Z62" s="173"/>
      <c r="AA62" s="173"/>
      <c r="AB62" s="173">
        <v>7.7000000000000002</v>
      </c>
      <c r="AC62" s="173"/>
      <c r="AD62" s="173"/>
      <c r="AG62" s="173">
        <v>17.433999999999997</v>
      </c>
      <c r="AH62" s="173"/>
      <c r="AI62" s="173"/>
      <c r="AJ62" s="173">
        <v>7.7000000000000002</v>
      </c>
      <c r="AK62" s="173"/>
      <c r="AL62" s="173"/>
      <c r="AM62" s="135">
        <v>2018</v>
      </c>
      <c r="AN62" s="135">
        <v>2019</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normal" topLeftCell="D41" zoomScale="60" workbookViewId="0">
      <selection activeCell="V51" activeCellId="0" sqref="V51"/>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0" style="13" width="6"/>
    <col bestFit="0" customWidth="1" min="31" max="31" style="13" width="9.5"/>
    <col bestFit="0" customWidth="1" min="32" max="32" style="13" width="18"/>
    <col bestFit="0" customWidth="1" min="33" max="33" style="13" width="9.5"/>
    <col bestFit="0" customWidth="1" min="34" max="37" style="13" width="6"/>
    <col bestFit="0" customWidth="1" min="38" max="38" style="13" width="8.875"/>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487</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87" t="s">
        <v>488</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row>
    <row r="7" ht="17.25">
      <c r="A7" s="7" t="s">
        <v>368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row>
    <row r="10" ht="15.75">
      <c r="A10" s="12" t="s">
        <v>369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42"/>
      <c r="AN10" s="142"/>
      <c r="AO10" s="142"/>
      <c r="AP10" s="142"/>
      <c r="AQ10" s="142"/>
      <c r="AR10" s="142"/>
      <c r="AS10" s="142"/>
      <c r="AT10" s="142"/>
      <c r="AU10" s="142"/>
      <c r="AV10" s="142"/>
      <c r="AW10" s="142"/>
      <c r="AX10" s="142"/>
      <c r="AY10" s="142"/>
      <c r="AZ10" s="142"/>
      <c r="BA10" s="142"/>
      <c r="BB10" s="142"/>
      <c r="BC10" s="142"/>
      <c r="BD10" s="142"/>
      <c r="BE10" s="142"/>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88"/>
      <c r="AN11" s="188"/>
      <c r="AO11" s="188"/>
      <c r="AP11" s="188"/>
      <c r="AQ11" s="188"/>
      <c r="AR11" s="188"/>
      <c r="AS11" s="188"/>
      <c r="AT11" s="188"/>
      <c r="AU11" s="188"/>
      <c r="AV11" s="188"/>
      <c r="AW11" s="188"/>
    </row>
    <row r="12" ht="17.25">
      <c r="A12" s="143" t="s">
        <v>8</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row>
    <row r="13" ht="15.75" customHeight="1">
      <c r="A13" s="145" t="s">
        <v>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row>
    <row r="14" ht="15.7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2"/>
      <c r="AN14" s="142"/>
      <c r="AO14" s="142"/>
      <c r="AP14" s="189"/>
      <c r="AQ14" s="189"/>
      <c r="AR14" s="189"/>
      <c r="AS14" s="189"/>
      <c r="AT14" s="189"/>
      <c r="AU14" s="189"/>
      <c r="AV14" s="189"/>
      <c r="AW14" s="189"/>
      <c r="AX14" s="189"/>
      <c r="AY14" s="189"/>
      <c r="AZ14" s="189"/>
      <c r="BA14" s="189"/>
      <c r="BB14" s="189"/>
      <c r="BC14" s="189"/>
      <c r="BD14" s="189"/>
      <c r="BE14" s="189"/>
    </row>
    <row r="15" ht="19.5" customHeight="1">
      <c r="A15" s="148" t="s">
        <v>10</v>
      </c>
      <c r="B15" s="31" t="s">
        <v>11</v>
      </c>
      <c r="C15" s="31" t="s">
        <v>371</v>
      </c>
      <c r="D15" s="152" t="s">
        <v>489</v>
      </c>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3"/>
      <c r="AN15" s="13"/>
      <c r="AO15" s="13"/>
    </row>
    <row r="16" ht="43.5" customHeight="1">
      <c r="A16" s="154"/>
      <c r="B16" s="31"/>
      <c r="C16" s="31"/>
      <c r="D16" s="152" t="s">
        <v>490</v>
      </c>
      <c r="E16" s="152"/>
      <c r="F16" s="152"/>
      <c r="G16" s="152"/>
      <c r="H16" s="152"/>
      <c r="I16" s="152"/>
      <c r="J16" s="152"/>
      <c r="K16" s="152" t="s">
        <v>491</v>
      </c>
      <c r="L16" s="152"/>
      <c r="M16" s="152"/>
      <c r="N16" s="152"/>
      <c r="O16" s="152"/>
      <c r="P16" s="152"/>
      <c r="Q16" s="152"/>
      <c r="R16" s="152" t="s">
        <v>492</v>
      </c>
      <c r="S16" s="152"/>
      <c r="T16" s="152"/>
      <c r="U16" s="152"/>
      <c r="V16" s="152"/>
      <c r="W16" s="152"/>
      <c r="X16" s="152"/>
      <c r="Y16" s="152" t="s">
        <v>493</v>
      </c>
      <c r="Z16" s="152"/>
      <c r="AA16" s="152"/>
      <c r="AB16" s="152"/>
      <c r="AC16" s="152"/>
      <c r="AD16" s="152"/>
      <c r="AE16" s="152"/>
      <c r="AF16" s="31" t="s">
        <v>494</v>
      </c>
      <c r="AG16" s="31"/>
      <c r="AH16" s="31"/>
      <c r="AI16" s="31"/>
      <c r="AJ16" s="31"/>
      <c r="AK16" s="31"/>
      <c r="AL16" s="31"/>
      <c r="AM16" s="13"/>
      <c r="AN16" s="13"/>
      <c r="AO16" s="13"/>
    </row>
    <row r="17" ht="43.5" customHeight="1">
      <c r="A17" s="154"/>
      <c r="B17" s="31"/>
      <c r="C17" s="31"/>
      <c r="D17" s="31" t="s">
        <v>408</v>
      </c>
      <c r="E17" s="152" t="s">
        <v>409</v>
      </c>
      <c r="F17" s="152"/>
      <c r="G17" s="152"/>
      <c r="H17" s="152"/>
      <c r="I17" s="152"/>
      <c r="J17" s="152"/>
      <c r="K17" s="31" t="s">
        <v>408</v>
      </c>
      <c r="L17" s="31" t="s">
        <v>409</v>
      </c>
      <c r="M17" s="31"/>
      <c r="N17" s="31"/>
      <c r="O17" s="31"/>
      <c r="P17" s="31"/>
      <c r="Q17" s="31"/>
      <c r="R17" s="31" t="s">
        <v>408</v>
      </c>
      <c r="S17" s="31" t="s">
        <v>409</v>
      </c>
      <c r="T17" s="31"/>
      <c r="U17" s="31"/>
      <c r="V17" s="31"/>
      <c r="W17" s="31"/>
      <c r="X17" s="31"/>
      <c r="Y17" s="31" t="s">
        <v>408</v>
      </c>
      <c r="Z17" s="31" t="s">
        <v>409</v>
      </c>
      <c r="AA17" s="31"/>
      <c r="AB17" s="31"/>
      <c r="AC17" s="31"/>
      <c r="AD17" s="31"/>
      <c r="AE17" s="31"/>
      <c r="AF17" s="31" t="s">
        <v>408</v>
      </c>
      <c r="AG17" s="31" t="s">
        <v>409</v>
      </c>
      <c r="AH17" s="31"/>
      <c r="AI17" s="31"/>
      <c r="AJ17" s="31"/>
      <c r="AK17" s="31"/>
      <c r="AL17" s="31"/>
    </row>
    <row r="18" ht="87.75" customHeight="1">
      <c r="A18" s="164"/>
      <c r="B18" s="31"/>
      <c r="C18" s="31"/>
      <c r="D18" s="64" t="s">
        <v>410</v>
      </c>
      <c r="E18" s="64" t="s">
        <v>410</v>
      </c>
      <c r="F18" s="121" t="s">
        <v>411</v>
      </c>
      <c r="G18" s="121" t="s">
        <v>412</v>
      </c>
      <c r="H18" s="121" t="s">
        <v>413</v>
      </c>
      <c r="I18" s="121" t="s">
        <v>414</v>
      </c>
      <c r="J18" s="121" t="s">
        <v>415</v>
      </c>
      <c r="K18" s="64" t="s">
        <v>410</v>
      </c>
      <c r="L18" s="64" t="s">
        <v>410</v>
      </c>
      <c r="M18" s="121" t="s">
        <v>411</v>
      </c>
      <c r="N18" s="121" t="s">
        <v>412</v>
      </c>
      <c r="O18" s="121" t="s">
        <v>413</v>
      </c>
      <c r="P18" s="121" t="s">
        <v>414</v>
      </c>
      <c r="Q18" s="121" t="s">
        <v>415</v>
      </c>
      <c r="R18" s="64" t="s">
        <v>410</v>
      </c>
      <c r="S18" s="64" t="s">
        <v>410</v>
      </c>
      <c r="T18" s="121" t="s">
        <v>411</v>
      </c>
      <c r="U18" s="121" t="s">
        <v>412</v>
      </c>
      <c r="V18" s="121" t="s">
        <v>413</v>
      </c>
      <c r="W18" s="121" t="s">
        <v>414</v>
      </c>
      <c r="X18" s="121" t="s">
        <v>415</v>
      </c>
      <c r="Y18" s="64" t="s">
        <v>410</v>
      </c>
      <c r="Z18" s="64" t="s">
        <v>410</v>
      </c>
      <c r="AA18" s="121" t="s">
        <v>411</v>
      </c>
      <c r="AB18" s="121" t="s">
        <v>412</v>
      </c>
      <c r="AC18" s="121" t="s">
        <v>413</v>
      </c>
      <c r="AD18" s="121" t="s">
        <v>414</v>
      </c>
      <c r="AE18" s="121" t="s">
        <v>415</v>
      </c>
      <c r="AF18" s="64" t="s">
        <v>410</v>
      </c>
      <c r="AG18" s="64" t="s">
        <v>410</v>
      </c>
      <c r="AH18" s="121" t="s">
        <v>411</v>
      </c>
      <c r="AI18" s="121" t="s">
        <v>412</v>
      </c>
      <c r="AJ18" s="121" t="s">
        <v>413</v>
      </c>
      <c r="AK18" s="121" t="s">
        <v>414</v>
      </c>
      <c r="AL18" s="121" t="s">
        <v>415</v>
      </c>
    </row>
    <row r="19" ht="15.75">
      <c r="A19" s="152">
        <v>1</v>
      </c>
      <c r="B19" s="152">
        <v>2</v>
      </c>
      <c r="C19" s="152">
        <v>3</v>
      </c>
      <c r="D19" s="165" t="s">
        <v>495</v>
      </c>
      <c r="E19" s="165" t="s">
        <v>496</v>
      </c>
      <c r="F19" s="165" t="s">
        <v>497</v>
      </c>
      <c r="G19" s="165" t="s">
        <v>498</v>
      </c>
      <c r="H19" s="165" t="s">
        <v>499</v>
      </c>
      <c r="I19" s="165" t="s">
        <v>500</v>
      </c>
      <c r="J19" s="165" t="s">
        <v>501</v>
      </c>
      <c r="K19" s="165" t="s">
        <v>502</v>
      </c>
      <c r="L19" s="165" t="s">
        <v>503</v>
      </c>
      <c r="M19" s="165" t="s">
        <v>504</v>
      </c>
      <c r="N19" s="165" t="s">
        <v>505</v>
      </c>
      <c r="O19" s="165" t="s">
        <v>506</v>
      </c>
      <c r="P19" s="165" t="s">
        <v>507</v>
      </c>
      <c r="Q19" s="165" t="s">
        <v>508</v>
      </c>
      <c r="R19" s="165" t="s">
        <v>509</v>
      </c>
      <c r="S19" s="165" t="s">
        <v>510</v>
      </c>
      <c r="T19" s="165" t="s">
        <v>511</v>
      </c>
      <c r="U19" s="165" t="s">
        <v>512</v>
      </c>
      <c r="V19" s="165" t="s">
        <v>513</v>
      </c>
      <c r="W19" s="165" t="s">
        <v>514</v>
      </c>
      <c r="X19" s="165" t="s">
        <v>515</v>
      </c>
      <c r="Y19" s="165" t="s">
        <v>516</v>
      </c>
      <c r="Z19" s="165" t="s">
        <v>517</v>
      </c>
      <c r="AA19" s="165" t="s">
        <v>518</v>
      </c>
      <c r="AB19" s="165" t="s">
        <v>519</v>
      </c>
      <c r="AC19" s="165" t="s">
        <v>520</v>
      </c>
      <c r="AD19" s="165" t="s">
        <v>521</v>
      </c>
      <c r="AE19" s="165" t="s">
        <v>522</v>
      </c>
      <c r="AF19" s="165" t="s">
        <v>523</v>
      </c>
      <c r="AG19" s="165" t="s">
        <v>524</v>
      </c>
      <c r="AH19" s="165" t="s">
        <v>525</v>
      </c>
      <c r="AI19" s="165" t="s">
        <v>526</v>
      </c>
      <c r="AJ19" s="165" t="s">
        <v>486</v>
      </c>
      <c r="AK19" s="165" t="s">
        <v>527</v>
      </c>
      <c r="AL19" s="165" t="s">
        <v>528</v>
      </c>
    </row>
    <row r="20" ht="15.75">
      <c r="A20" s="29"/>
      <c r="B20" s="30" t="s">
        <v>75</v>
      </c>
      <c r="C20" s="12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67" t="s">
        <v>258</v>
      </c>
      <c r="AN20" s="67" t="s">
        <v>258</v>
      </c>
    </row>
    <row r="21" ht="45">
      <c r="A21" s="33" t="s">
        <v>77</v>
      </c>
      <c r="B21" s="34" t="s">
        <v>78</v>
      </c>
      <c r="C21" s="125"/>
      <c r="AM21" s="67" t="s">
        <v>258</v>
      </c>
      <c r="AN21" s="67" t="s">
        <v>258</v>
      </c>
    </row>
    <row r="22" ht="60">
      <c r="A22" s="33" t="s">
        <v>79</v>
      </c>
      <c r="B22" s="34" t="s">
        <v>80</v>
      </c>
      <c r="C22" s="125"/>
      <c r="AM22" s="67" t="s">
        <v>258</v>
      </c>
      <c r="AN22" s="67" t="s">
        <v>258</v>
      </c>
    </row>
    <row r="23" ht="45">
      <c r="A23" s="33" t="s">
        <v>81</v>
      </c>
      <c r="B23" s="34" t="s">
        <v>82</v>
      </c>
      <c r="C23" s="125"/>
      <c r="AM23" s="67" t="s">
        <v>258</v>
      </c>
      <c r="AN23" s="67" t="s">
        <v>258</v>
      </c>
    </row>
    <row r="24" s="131" customFormat="1" ht="45">
      <c r="A24" s="195" t="s">
        <v>92</v>
      </c>
      <c r="B24" s="196" t="s">
        <v>93</v>
      </c>
      <c r="C24" s="134" t="s">
        <v>94</v>
      </c>
      <c r="Z24" s="173">
        <v>2.6080000000000001</v>
      </c>
      <c r="AA24" s="173"/>
      <c r="AB24" s="173"/>
      <c r="AC24" s="173">
        <v>0.95999999999999996</v>
      </c>
      <c r="AD24" s="173"/>
      <c r="AE24" s="173"/>
      <c r="AG24" s="173">
        <v>2.6080000000000001</v>
      </c>
      <c r="AH24" s="173"/>
      <c r="AI24" s="173"/>
      <c r="AJ24" s="173">
        <v>0.95999999999999996</v>
      </c>
      <c r="AK24" s="173"/>
      <c r="AL24" s="173"/>
      <c r="AM24" s="135">
        <v>2019</v>
      </c>
      <c r="AN24" s="135">
        <v>2020</v>
      </c>
    </row>
    <row r="25" s="131" customFormat="1" ht="45">
      <c r="A25" s="195" t="s">
        <v>95</v>
      </c>
      <c r="B25" s="196" t="s">
        <v>96</v>
      </c>
      <c r="C25" s="134" t="s">
        <v>97</v>
      </c>
      <c r="Z25" s="173">
        <v>5.1980000000000004</v>
      </c>
      <c r="AA25" s="173"/>
      <c r="AB25" s="173"/>
      <c r="AC25" s="173">
        <v>1.8999999999999999</v>
      </c>
      <c r="AD25" s="173"/>
      <c r="AE25" s="173"/>
      <c r="AG25" s="173">
        <v>5.1980000000000004</v>
      </c>
      <c r="AH25" s="173"/>
      <c r="AI25" s="173"/>
      <c r="AJ25" s="173">
        <v>1.8999999999999999</v>
      </c>
      <c r="AK25" s="173"/>
      <c r="AL25" s="173"/>
      <c r="AM25" s="135">
        <v>2019</v>
      </c>
      <c r="AN25" s="135">
        <v>2020</v>
      </c>
    </row>
    <row r="26" s="131" customFormat="1" ht="45">
      <c r="A26" s="195" t="s">
        <v>101</v>
      </c>
      <c r="B26" s="194" t="s">
        <v>102</v>
      </c>
      <c r="C26" s="134" t="s">
        <v>103</v>
      </c>
      <c r="Z26" s="173">
        <v>2.4809999999999999</v>
      </c>
      <c r="AA26" s="173"/>
      <c r="AB26" s="173"/>
      <c r="AC26" s="173">
        <v>1.2</v>
      </c>
      <c r="AD26" s="173"/>
      <c r="AE26" s="173"/>
      <c r="AG26" s="173">
        <v>9.9130000000000003</v>
      </c>
      <c r="AH26" s="173"/>
      <c r="AI26" s="173"/>
      <c r="AJ26" s="173">
        <v>5.9000000000000004</v>
      </c>
      <c r="AK26" s="173"/>
      <c r="AL26" s="173"/>
      <c r="AM26" s="135">
        <v>2019</v>
      </c>
      <c r="AN26" s="135">
        <v>2020</v>
      </c>
    </row>
    <row r="27" s="131" customFormat="1" ht="45">
      <c r="A27" s="195" t="s">
        <v>107</v>
      </c>
      <c r="B27" s="194" t="s">
        <v>108</v>
      </c>
      <c r="C27" s="134" t="s">
        <v>109</v>
      </c>
      <c r="Z27" s="173">
        <v>1.794</v>
      </c>
      <c r="AA27" s="173"/>
      <c r="AB27" s="173"/>
      <c r="AC27" s="173">
        <v>1.2</v>
      </c>
      <c r="AD27" s="173"/>
      <c r="AE27" s="173"/>
      <c r="AG27" s="173">
        <v>2.4809999999999999</v>
      </c>
      <c r="AH27" s="173"/>
      <c r="AI27" s="173"/>
      <c r="AJ27" s="173">
        <v>1.2</v>
      </c>
      <c r="AK27" s="173"/>
      <c r="AL27" s="173"/>
      <c r="AM27" s="135">
        <v>2019</v>
      </c>
      <c r="AN27" s="135">
        <v>2020</v>
      </c>
    </row>
    <row r="28" ht="15.75">
      <c r="A28" s="28"/>
      <c r="B28" s="50" t="s">
        <v>140</v>
      </c>
      <c r="C28" s="67" t="s">
        <v>258</v>
      </c>
      <c r="AM28" s="67" t="s">
        <v>258</v>
      </c>
      <c r="AN28" s="67" t="s">
        <v>258</v>
      </c>
    </row>
    <row r="29" ht="45">
      <c r="A29" s="33" t="s">
        <v>77</v>
      </c>
      <c r="B29" s="34" t="s">
        <v>78</v>
      </c>
      <c r="C29" s="67" t="s">
        <v>258</v>
      </c>
      <c r="AM29" s="67" t="s">
        <v>258</v>
      </c>
      <c r="AN29" s="67" t="s">
        <v>258</v>
      </c>
    </row>
    <row r="30" ht="60">
      <c r="A30" s="33" t="s">
        <v>79</v>
      </c>
      <c r="B30" s="34" t="s">
        <v>80</v>
      </c>
      <c r="C30" s="67" t="s">
        <v>258</v>
      </c>
      <c r="AM30" s="67" t="s">
        <v>258</v>
      </c>
      <c r="AN30" s="67" t="s">
        <v>258</v>
      </c>
    </row>
    <row r="31" ht="45">
      <c r="A31" s="33" t="s">
        <v>81</v>
      </c>
      <c r="B31" s="34" t="s">
        <v>82</v>
      </c>
      <c r="C31" s="67" t="s">
        <v>258</v>
      </c>
      <c r="AM31" s="67" t="s">
        <v>258</v>
      </c>
      <c r="AN31" s="67" t="s">
        <v>258</v>
      </c>
    </row>
    <row r="32" s="131" customFormat="1" ht="60">
      <c r="A32" s="132" t="s">
        <v>89</v>
      </c>
      <c r="B32" s="192" t="s">
        <v>147</v>
      </c>
      <c r="C32" s="134" t="s">
        <v>148</v>
      </c>
      <c r="Z32" s="173">
        <v>4.0019999999999998</v>
      </c>
      <c r="AA32" s="173"/>
      <c r="AB32" s="173"/>
      <c r="AC32" s="173">
        <v>2.1000000000000001</v>
      </c>
      <c r="AD32" s="173"/>
      <c r="AE32" s="173"/>
      <c r="AG32" s="173">
        <v>4.0019999999999998</v>
      </c>
      <c r="AH32" s="173"/>
      <c r="AI32" s="173"/>
      <c r="AJ32" s="173">
        <v>2.1000000000000001</v>
      </c>
      <c r="AK32" s="173"/>
      <c r="AL32" s="173"/>
      <c r="AM32" s="135">
        <v>2019</v>
      </c>
      <c r="AN32" s="135">
        <v>2020</v>
      </c>
    </row>
    <row r="33" s="131" customFormat="1" ht="45">
      <c r="A33" s="132" t="s">
        <v>92</v>
      </c>
      <c r="B33" s="196" t="s">
        <v>149</v>
      </c>
      <c r="C33" s="134" t="s">
        <v>150</v>
      </c>
      <c r="Z33" s="173">
        <v>1.702</v>
      </c>
      <c r="AA33" s="173"/>
      <c r="AB33" s="173"/>
      <c r="AC33" s="173">
        <v>0.34999999999999998</v>
      </c>
      <c r="AD33" s="173"/>
      <c r="AE33" s="173"/>
      <c r="AG33" s="173">
        <v>1.702</v>
      </c>
      <c r="AH33" s="173"/>
      <c r="AI33" s="173"/>
      <c r="AJ33" s="173">
        <v>0.34999999999999998</v>
      </c>
      <c r="AK33" s="173"/>
      <c r="AL33" s="173"/>
      <c r="AM33" s="135">
        <v>2019</v>
      </c>
      <c r="AN33" s="135">
        <v>2020</v>
      </c>
    </row>
    <row r="34" ht="15.75">
      <c r="A34" s="28"/>
      <c r="B34" s="53" t="s">
        <v>157</v>
      </c>
      <c r="C34" s="67" t="s">
        <v>258</v>
      </c>
      <c r="AM34" s="67" t="s">
        <v>258</v>
      </c>
      <c r="AN34" s="67" t="s">
        <v>258</v>
      </c>
    </row>
    <row r="35" ht="45">
      <c r="A35" s="33" t="s">
        <v>77</v>
      </c>
      <c r="B35" s="34" t="s">
        <v>78</v>
      </c>
      <c r="C35" s="67" t="s">
        <v>258</v>
      </c>
      <c r="AM35" s="67" t="s">
        <v>258</v>
      </c>
      <c r="AN35" s="67" t="s">
        <v>258</v>
      </c>
    </row>
    <row r="36" ht="75">
      <c r="A36" s="33" t="s">
        <v>124</v>
      </c>
      <c r="B36" s="34" t="s">
        <v>125</v>
      </c>
      <c r="C36" s="67" t="s">
        <v>258</v>
      </c>
      <c r="AM36" s="67" t="s">
        <v>258</v>
      </c>
      <c r="AN36" s="67" t="s">
        <v>258</v>
      </c>
    </row>
    <row r="37" ht="75">
      <c r="A37" s="33" t="s">
        <v>126</v>
      </c>
      <c r="B37" s="34" t="s">
        <v>127</v>
      </c>
      <c r="C37" s="67" t="s">
        <v>258</v>
      </c>
      <c r="AM37" s="67" t="s">
        <v>258</v>
      </c>
      <c r="AN37" s="67" t="s">
        <v>258</v>
      </c>
    </row>
    <row r="38" s="131" customFormat="1" ht="105">
      <c r="A38" s="132" t="s">
        <v>131</v>
      </c>
      <c r="B38" s="192" t="s">
        <v>160</v>
      </c>
      <c r="C38" s="134" t="s">
        <v>161</v>
      </c>
      <c r="Z38" s="173">
        <v>14</v>
      </c>
      <c r="AA38" s="173"/>
      <c r="AB38" s="173"/>
      <c r="AC38" s="173"/>
      <c r="AD38" s="173"/>
      <c r="AE38" s="173">
        <v>16</v>
      </c>
      <c r="AG38" s="173">
        <v>14</v>
      </c>
      <c r="AH38" s="173"/>
      <c r="AI38" s="173"/>
      <c r="AJ38" s="173"/>
      <c r="AK38" s="173"/>
      <c r="AL38" s="173">
        <v>16</v>
      </c>
      <c r="AM38" s="135">
        <v>2018</v>
      </c>
      <c r="AN38" s="135">
        <v>2020</v>
      </c>
    </row>
    <row r="39" s="131" customFormat="1" ht="90">
      <c r="A39" s="132" t="s">
        <v>162</v>
      </c>
      <c r="B39" s="192" t="s">
        <v>163</v>
      </c>
      <c r="C39" s="134" t="s">
        <v>164</v>
      </c>
      <c r="Z39" s="173">
        <v>8</v>
      </c>
      <c r="AA39" s="173"/>
      <c r="AB39" s="173"/>
      <c r="AC39" s="173"/>
      <c r="AD39" s="173"/>
      <c r="AE39" s="173">
        <v>5</v>
      </c>
      <c r="AG39" s="173">
        <v>8</v>
      </c>
      <c r="AH39" s="173"/>
      <c r="AI39" s="173"/>
      <c r="AJ39" s="173"/>
      <c r="AK39" s="173"/>
      <c r="AL39" s="173">
        <v>5</v>
      </c>
      <c r="AM39" s="135">
        <v>2020</v>
      </c>
    </row>
    <row r="40" s="131" customFormat="1" ht="90">
      <c r="A40" s="132" t="s">
        <v>168</v>
      </c>
      <c r="B40" s="192" t="s">
        <v>169</v>
      </c>
      <c r="C40" s="134" t="s">
        <v>170</v>
      </c>
      <c r="Z40" s="173">
        <v>6</v>
      </c>
      <c r="AA40" s="173"/>
      <c r="AB40" s="173"/>
      <c r="AC40" s="173"/>
      <c r="AD40" s="173"/>
      <c r="AE40" s="173">
        <v>6</v>
      </c>
      <c r="AG40" s="173">
        <v>6</v>
      </c>
      <c r="AH40" s="173"/>
      <c r="AI40" s="173"/>
      <c r="AJ40" s="173"/>
      <c r="AK40" s="173"/>
      <c r="AL40" s="173">
        <v>6</v>
      </c>
      <c r="AM40" s="135">
        <v>2018</v>
      </c>
      <c r="AN40" s="135">
        <v>2020</v>
      </c>
    </row>
    <row r="41" s="131" customFormat="1" ht="90">
      <c r="A41" s="132" t="s">
        <v>171</v>
      </c>
      <c r="B41" s="192" t="s">
        <v>172</v>
      </c>
      <c r="C41" s="134" t="s">
        <v>173</v>
      </c>
      <c r="Z41" s="173">
        <v>4</v>
      </c>
      <c r="AA41" s="173"/>
      <c r="AB41" s="173"/>
      <c r="AC41" s="173"/>
      <c r="AD41" s="173"/>
      <c r="AE41" s="173">
        <v>4</v>
      </c>
      <c r="AG41" s="173">
        <v>4</v>
      </c>
      <c r="AH41" s="173"/>
      <c r="AI41" s="173"/>
      <c r="AJ41" s="173"/>
      <c r="AK41" s="173"/>
      <c r="AL41" s="173">
        <v>4</v>
      </c>
      <c r="AM41" s="135">
        <v>2018</v>
      </c>
      <c r="AN41" s="135">
        <v>2020</v>
      </c>
    </row>
    <row r="42" ht="60">
      <c r="A42" s="33" t="s">
        <v>79</v>
      </c>
      <c r="B42" s="34" t="s">
        <v>80</v>
      </c>
      <c r="C42" s="67" t="s">
        <v>258</v>
      </c>
      <c r="AM42" s="67" t="s">
        <v>258</v>
      </c>
      <c r="AN42" s="67" t="s">
        <v>258</v>
      </c>
    </row>
    <row r="43" ht="45">
      <c r="A43" s="33" t="s">
        <v>81</v>
      </c>
      <c r="B43" s="34" t="s">
        <v>82</v>
      </c>
      <c r="C43" s="67" t="s">
        <v>258</v>
      </c>
      <c r="AM43" s="67" t="s">
        <v>258</v>
      </c>
      <c r="AN43" s="67" t="s">
        <v>258</v>
      </c>
    </row>
    <row r="44" s="131" customFormat="1" ht="45">
      <c r="A44" s="132" t="s">
        <v>98</v>
      </c>
      <c r="B44" s="192" t="s">
        <v>184</v>
      </c>
      <c r="C44" s="134" t="s">
        <v>185</v>
      </c>
      <c r="Z44" s="173">
        <v>2.714</v>
      </c>
      <c r="AA44" s="173"/>
      <c r="AB44" s="173"/>
      <c r="AC44" s="173">
        <v>1.45</v>
      </c>
      <c r="AD44" s="173"/>
      <c r="AE44" s="173"/>
      <c r="AG44" s="173">
        <v>2.714</v>
      </c>
      <c r="AH44" s="173"/>
      <c r="AI44" s="173"/>
      <c r="AJ44" s="173">
        <v>1.45</v>
      </c>
      <c r="AK44" s="173"/>
      <c r="AL44" s="173"/>
      <c r="AM44" s="135">
        <v>2019</v>
      </c>
      <c r="AN44" s="135">
        <v>2020</v>
      </c>
    </row>
    <row r="45" s="131" customFormat="1" ht="45">
      <c r="A45" s="132" t="s">
        <v>101</v>
      </c>
      <c r="B45" s="192" t="s">
        <v>186</v>
      </c>
      <c r="C45" s="134" t="s">
        <v>187</v>
      </c>
      <c r="Z45" s="173">
        <v>2.3919999999999999</v>
      </c>
      <c r="AA45" s="173"/>
      <c r="AB45" s="173"/>
      <c r="AC45" s="173">
        <v>1.1000000000000001</v>
      </c>
      <c r="AD45" s="173"/>
      <c r="AE45" s="173"/>
      <c r="AG45" s="173">
        <v>2.3919999999999999</v>
      </c>
      <c r="AH45" s="173"/>
      <c r="AI45" s="173"/>
      <c r="AJ45" s="173">
        <v>1.1000000000000001</v>
      </c>
      <c r="AK45" s="173"/>
      <c r="AL45" s="173"/>
      <c r="AM45" s="135">
        <v>2019</v>
      </c>
      <c r="AN45" s="135">
        <v>2020</v>
      </c>
    </row>
    <row r="46" s="131" customFormat="1" ht="45">
      <c r="A46" s="132" t="s">
        <v>104</v>
      </c>
      <c r="B46" s="192" t="s">
        <v>188</v>
      </c>
      <c r="C46" s="134" t="s">
        <v>189</v>
      </c>
      <c r="Z46" s="173">
        <v>12.668399999999998</v>
      </c>
      <c r="AA46" s="173"/>
      <c r="AB46" s="173"/>
      <c r="AC46" s="173">
        <v>5.5199999999999996</v>
      </c>
      <c r="AD46" s="173"/>
      <c r="AE46" s="173"/>
      <c r="AG46" s="173">
        <v>12.668399999999998</v>
      </c>
      <c r="AH46" s="173"/>
      <c r="AI46" s="173"/>
      <c r="AJ46" s="173">
        <v>5.5199999999999996</v>
      </c>
      <c r="AK46" s="173"/>
      <c r="AL46" s="173"/>
      <c r="AM46" s="135">
        <v>2019</v>
      </c>
      <c r="AN46" s="135">
        <v>2020</v>
      </c>
    </row>
    <row r="47" s="131" customFormat="1" ht="45">
      <c r="A47" s="132" t="s">
        <v>110</v>
      </c>
      <c r="B47" s="192" t="s">
        <v>192</v>
      </c>
      <c r="C47" s="134" t="s">
        <v>193</v>
      </c>
      <c r="Z47" s="173">
        <v>10.930999999999999</v>
      </c>
      <c r="AA47" s="173"/>
      <c r="AB47" s="173"/>
      <c r="AC47" s="173">
        <v>4.7560000000000002</v>
      </c>
      <c r="AD47" s="173"/>
      <c r="AE47" s="173"/>
      <c r="AG47" s="173">
        <v>10.930999999999999</v>
      </c>
      <c r="AH47" s="173"/>
      <c r="AI47" s="173"/>
      <c r="AJ47" s="173">
        <v>4.7560000000000002</v>
      </c>
      <c r="AK47" s="173"/>
      <c r="AL47" s="173"/>
      <c r="AM47" s="135">
        <v>2019</v>
      </c>
      <c r="AN47" s="135">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pane ySplit="12" topLeftCell="A13" activePane="bottomLeft" state="frozen"/>
      <selection activeCell="A20" activeCellId="0" sqref="A20:C90"/>
    </sheetView>
  </sheetViews>
  <sheetFormatPr defaultColWidth="8" defaultRowHeight="15"/>
  <cols>
    <col bestFit="0" customWidth="1" min="1" max="1" style="13" width="12"/>
    <col bestFit="0" customWidth="1" min="2" max="2" style="13" width="33.125"/>
    <col bestFit="0" customWidth="1" min="3" max="3" style="13" width="18.875"/>
    <col bestFit="0" customWidth="1" min="4" max="4" style="13" width="9.125"/>
    <col bestFit="1" customWidth="1" min="5" max="15" style="13" width="5.75"/>
    <col bestFit="0" customWidth="1" min="16" max="16" style="13" width="7.25"/>
    <col bestFit="0" customWidth="1" min="17" max="44" style="13" width="6"/>
    <col bestFit="0" customWidth="1" min="45" max="45" style="13" width="8.875"/>
    <col bestFit="0" customWidth="1" min="46" max="51" style="13" width="6"/>
    <col bestFit="0" customWidth="1" min="52" max="52" style="13" width="32.375"/>
    <col bestFit="0" customWidth="0" min="53" max="16384" style="13" width="9"/>
  </cols>
  <sheetData>
    <row r="1" ht="17.25">
      <c r="V1" s="13"/>
      <c r="W1" s="13"/>
      <c r="X1" s="13"/>
      <c r="Y1" s="13"/>
      <c r="Z1" s="13"/>
      <c r="AA1" s="13"/>
      <c r="AB1" s="13"/>
      <c r="AC1" s="13"/>
      <c r="AD1" s="13"/>
      <c r="AE1" s="13"/>
      <c r="AZ1" s="2" t="s">
        <v>529</v>
      </c>
    </row>
    <row r="2" ht="17.25">
      <c r="V2" s="13"/>
      <c r="W2" s="13"/>
      <c r="X2" s="13"/>
      <c r="Y2" s="13"/>
      <c r="Z2" s="13"/>
      <c r="AA2" s="13"/>
      <c r="AB2" s="13"/>
      <c r="AC2" s="13"/>
      <c r="AD2" s="13"/>
      <c r="AE2" s="13"/>
      <c r="AZ2" s="4" t="s">
        <v>1</v>
      </c>
    </row>
    <row r="3" ht="17.25">
      <c r="V3" s="13"/>
      <c r="W3" s="13"/>
      <c r="X3" s="13"/>
      <c r="Y3" s="13"/>
      <c r="Z3" s="13"/>
      <c r="AA3" s="13"/>
      <c r="AB3" s="13"/>
      <c r="AC3" s="13"/>
      <c r="AD3" s="13"/>
      <c r="AE3" s="13"/>
      <c r="AZ3" s="4" t="s">
        <v>2</v>
      </c>
    </row>
    <row r="4" ht="15.75">
      <c r="A4" s="199" t="s">
        <v>530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6" ht="17.25">
      <c r="A6" s="7" t="s">
        <v>368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row>
    <row r="8" ht="15.75">
      <c r="A8" s="13"/>
      <c r="B8" s="13"/>
      <c r="C8" s="13"/>
      <c r="D8" s="13"/>
      <c r="E8" s="13"/>
      <c r="F8" s="13"/>
      <c r="G8" s="13"/>
      <c r="H8" s="13"/>
      <c r="I8" s="13"/>
      <c r="J8" s="13"/>
      <c r="K8" s="13"/>
      <c r="L8" s="13"/>
      <c r="M8" s="13"/>
      <c r="N8" s="13"/>
      <c r="O8" s="13"/>
      <c r="P8" s="13"/>
      <c r="Q8" s="13"/>
      <c r="R8" s="13"/>
      <c r="S8" s="13"/>
      <c r="T8" s="13"/>
      <c r="U8" s="13"/>
      <c r="V8" s="13"/>
      <c r="W8" s="62"/>
      <c r="X8" s="62"/>
      <c r="Y8" s="62"/>
      <c r="Z8" s="62"/>
      <c r="AA8" s="62"/>
      <c r="AB8" s="62"/>
      <c r="AC8" s="62"/>
      <c r="AD8" s="62"/>
      <c r="AE8" s="62"/>
      <c r="AF8" s="62"/>
      <c r="AG8" s="62"/>
      <c r="AH8" s="62"/>
      <c r="AI8" s="13"/>
      <c r="AJ8" s="62"/>
      <c r="AK8" s="13"/>
      <c r="AL8" s="13"/>
      <c r="AM8" s="13"/>
      <c r="AN8" s="13"/>
      <c r="AO8" s="13"/>
      <c r="AP8" s="13"/>
      <c r="AQ8" s="13"/>
      <c r="AR8" s="13"/>
      <c r="AS8" s="13"/>
      <c r="AT8" s="13"/>
      <c r="AU8" s="13"/>
      <c r="AV8" s="13"/>
      <c r="AW8" s="13"/>
      <c r="AX8" s="13"/>
    </row>
    <row r="9" ht="17.25">
      <c r="A9" s="10" t="s">
        <v>369</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ht="15.7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row>
    <row r="14" ht="38.25" customHeight="1">
      <c r="A14" s="31" t="s">
        <v>10</v>
      </c>
      <c r="B14" s="31" t="s">
        <v>11</v>
      </c>
      <c r="C14" s="31" t="s">
        <v>371</v>
      </c>
      <c r="D14" s="200" t="s">
        <v>531</v>
      </c>
      <c r="E14" s="201"/>
      <c r="F14" s="201"/>
      <c r="G14" s="201"/>
      <c r="H14" s="201"/>
      <c r="I14" s="201"/>
      <c r="J14" s="201"/>
      <c r="K14" s="201"/>
      <c r="L14" s="201"/>
      <c r="M14" s="201"/>
      <c r="N14" s="201"/>
      <c r="O14" s="202"/>
      <c r="P14" s="158" t="s">
        <v>532</v>
      </c>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60"/>
      <c r="AZ14" s="63" t="s">
        <v>210</v>
      </c>
    </row>
    <row r="15" ht="15.75" customHeight="1">
      <c r="A15" s="31"/>
      <c r="B15" s="31"/>
      <c r="C15" s="31"/>
      <c r="D15" s="203"/>
      <c r="E15" s="204"/>
      <c r="F15" s="204"/>
      <c r="G15" s="204"/>
      <c r="H15" s="204"/>
      <c r="I15" s="204"/>
      <c r="J15" s="204"/>
      <c r="K15" s="204"/>
      <c r="L15" s="204"/>
      <c r="M15" s="204"/>
      <c r="N15" s="204"/>
      <c r="O15" s="205"/>
      <c r="P15" s="152">
        <v>2018</v>
      </c>
      <c r="Q15" s="152"/>
      <c r="R15" s="152"/>
      <c r="S15" s="152"/>
      <c r="T15" s="152"/>
      <c r="U15" s="152"/>
      <c r="V15" s="152"/>
      <c r="W15" s="152"/>
      <c r="X15" s="152"/>
      <c r="Y15" s="152"/>
      <c r="Z15" s="152"/>
      <c r="AA15" s="152"/>
      <c r="AB15" s="152">
        <v>2019</v>
      </c>
      <c r="AC15" s="152"/>
      <c r="AD15" s="152"/>
      <c r="AE15" s="152"/>
      <c r="AF15" s="152"/>
      <c r="AG15" s="152"/>
      <c r="AH15" s="152"/>
      <c r="AI15" s="152"/>
      <c r="AJ15" s="152"/>
      <c r="AK15" s="152"/>
      <c r="AL15" s="152"/>
      <c r="AM15" s="152"/>
      <c r="AN15" s="152">
        <v>2020</v>
      </c>
      <c r="AO15" s="152"/>
      <c r="AP15" s="152"/>
      <c r="AQ15" s="152"/>
      <c r="AR15" s="152"/>
      <c r="AS15" s="152"/>
      <c r="AT15" s="152"/>
      <c r="AU15" s="152"/>
      <c r="AV15" s="152"/>
      <c r="AW15" s="152"/>
      <c r="AX15" s="152"/>
      <c r="AY15" s="152"/>
      <c r="AZ15" s="63"/>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row>
    <row r="16" ht="15.75">
      <c r="A16" s="31"/>
      <c r="B16" s="31"/>
      <c r="C16" s="31"/>
      <c r="D16" s="207"/>
      <c r="E16" s="208"/>
      <c r="F16" s="208"/>
      <c r="G16" s="208"/>
      <c r="H16" s="208"/>
      <c r="I16" s="208"/>
      <c r="J16" s="208"/>
      <c r="K16" s="208"/>
      <c r="L16" s="208"/>
      <c r="M16" s="208"/>
      <c r="N16" s="208"/>
      <c r="O16" s="209"/>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63"/>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row>
    <row r="17" ht="39" customHeight="1">
      <c r="A17" s="31"/>
      <c r="B17" s="31"/>
      <c r="C17" s="31"/>
      <c r="D17" s="152" t="s">
        <v>211</v>
      </c>
      <c r="E17" s="152"/>
      <c r="F17" s="152"/>
      <c r="G17" s="152"/>
      <c r="H17" s="152"/>
      <c r="I17" s="152"/>
      <c r="J17" s="63" t="s">
        <v>34</v>
      </c>
      <c r="K17" s="63"/>
      <c r="L17" s="63"/>
      <c r="M17" s="63"/>
      <c r="N17" s="63"/>
      <c r="O17" s="63"/>
      <c r="P17" s="152" t="s">
        <v>211</v>
      </c>
      <c r="Q17" s="152"/>
      <c r="R17" s="152"/>
      <c r="S17" s="152"/>
      <c r="T17" s="152"/>
      <c r="U17" s="152"/>
      <c r="V17" s="63" t="s">
        <v>34</v>
      </c>
      <c r="W17" s="63"/>
      <c r="X17" s="63"/>
      <c r="Y17" s="63"/>
      <c r="Z17" s="63"/>
      <c r="AA17" s="63"/>
      <c r="AB17" s="152" t="s">
        <v>211</v>
      </c>
      <c r="AC17" s="152"/>
      <c r="AD17" s="152"/>
      <c r="AE17" s="152"/>
      <c r="AF17" s="152"/>
      <c r="AG17" s="152"/>
      <c r="AH17" s="63" t="s">
        <v>34</v>
      </c>
      <c r="AI17" s="63"/>
      <c r="AJ17" s="63"/>
      <c r="AK17" s="63"/>
      <c r="AL17" s="63"/>
      <c r="AM17" s="63"/>
      <c r="AN17" s="152" t="s">
        <v>211</v>
      </c>
      <c r="AO17" s="152"/>
      <c r="AP17" s="152"/>
      <c r="AQ17" s="152"/>
      <c r="AR17" s="152"/>
      <c r="AS17" s="152"/>
      <c r="AT17" s="63" t="s">
        <v>34</v>
      </c>
      <c r="AU17" s="63"/>
      <c r="AV17" s="63"/>
      <c r="AW17" s="63"/>
      <c r="AX17" s="63"/>
      <c r="AY17" s="63"/>
      <c r="AZ17" s="63"/>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04"/>
      <c r="CK17" s="204"/>
      <c r="CL17" s="204"/>
      <c r="CM17" s="204"/>
      <c r="CN17" s="204"/>
      <c r="CO17" s="204"/>
      <c r="CP17" s="204"/>
    </row>
    <row r="18" ht="54.75" customHeight="1">
      <c r="A18" s="31"/>
      <c r="B18" s="31"/>
      <c r="C18" s="31"/>
      <c r="D18" s="121" t="s">
        <v>533</v>
      </c>
      <c r="E18" s="121" t="s">
        <v>411</v>
      </c>
      <c r="F18" s="121" t="s">
        <v>412</v>
      </c>
      <c r="G18" s="64" t="s">
        <v>413</v>
      </c>
      <c r="H18" s="121" t="s">
        <v>414</v>
      </c>
      <c r="I18" s="121" t="s">
        <v>415</v>
      </c>
      <c r="J18" s="121" t="s">
        <v>533</v>
      </c>
      <c r="K18" s="121" t="s">
        <v>411</v>
      </c>
      <c r="L18" s="121" t="s">
        <v>412</v>
      </c>
      <c r="M18" s="64" t="s">
        <v>413</v>
      </c>
      <c r="N18" s="121" t="s">
        <v>414</v>
      </c>
      <c r="O18" s="121" t="s">
        <v>415</v>
      </c>
      <c r="P18" s="121" t="s">
        <v>533</v>
      </c>
      <c r="Q18" s="121" t="s">
        <v>411</v>
      </c>
      <c r="R18" s="121" t="s">
        <v>412</v>
      </c>
      <c r="S18" s="64" t="s">
        <v>413</v>
      </c>
      <c r="T18" s="121" t="s">
        <v>414</v>
      </c>
      <c r="U18" s="121" t="s">
        <v>415</v>
      </c>
      <c r="V18" s="121" t="s">
        <v>533</v>
      </c>
      <c r="W18" s="121" t="s">
        <v>411</v>
      </c>
      <c r="X18" s="121" t="s">
        <v>412</v>
      </c>
      <c r="Y18" s="64" t="s">
        <v>413</v>
      </c>
      <c r="Z18" s="121" t="s">
        <v>414</v>
      </c>
      <c r="AA18" s="121" t="s">
        <v>415</v>
      </c>
      <c r="AB18" s="121" t="s">
        <v>533</v>
      </c>
      <c r="AC18" s="121" t="s">
        <v>411</v>
      </c>
      <c r="AD18" s="121" t="s">
        <v>412</v>
      </c>
      <c r="AE18" s="64" t="s">
        <v>413</v>
      </c>
      <c r="AF18" s="121" t="s">
        <v>414</v>
      </c>
      <c r="AG18" s="121" t="s">
        <v>415</v>
      </c>
      <c r="AH18" s="121" t="s">
        <v>533</v>
      </c>
      <c r="AI18" s="121" t="s">
        <v>411</v>
      </c>
      <c r="AJ18" s="121" t="s">
        <v>412</v>
      </c>
      <c r="AK18" s="64" t="s">
        <v>413</v>
      </c>
      <c r="AL18" s="121" t="s">
        <v>414</v>
      </c>
      <c r="AM18" s="121" t="s">
        <v>415</v>
      </c>
      <c r="AN18" s="121" t="s">
        <v>533</v>
      </c>
      <c r="AO18" s="121" t="s">
        <v>411</v>
      </c>
      <c r="AP18" s="121" t="s">
        <v>412</v>
      </c>
      <c r="AQ18" s="64" t="s">
        <v>413</v>
      </c>
      <c r="AR18" s="121" t="s">
        <v>414</v>
      </c>
      <c r="AS18" s="121" t="s">
        <v>415</v>
      </c>
      <c r="AT18" s="121" t="s">
        <v>533</v>
      </c>
      <c r="AU18" s="121" t="s">
        <v>411</v>
      </c>
      <c r="AV18" s="121" t="s">
        <v>412</v>
      </c>
      <c r="AW18" s="64" t="s">
        <v>413</v>
      </c>
      <c r="AX18" s="121" t="s">
        <v>414</v>
      </c>
      <c r="AY18" s="121" t="s">
        <v>415</v>
      </c>
      <c r="AZ18" s="63"/>
      <c r="BO18" s="211"/>
      <c r="BP18" s="211"/>
      <c r="BQ18" s="211"/>
      <c r="BR18" s="212"/>
      <c r="BS18" s="212"/>
      <c r="BT18" s="212"/>
      <c r="BU18" s="211"/>
      <c r="BV18" s="211"/>
      <c r="BW18" s="211"/>
      <c r="BX18" s="211"/>
      <c r="BY18" s="212"/>
      <c r="BZ18" s="212"/>
      <c r="CA18" s="212"/>
      <c r="CB18" s="211"/>
      <c r="CC18" s="211"/>
      <c r="CD18" s="211"/>
      <c r="CE18" s="211"/>
      <c r="CF18" s="212"/>
      <c r="CG18" s="212"/>
      <c r="CH18" s="212"/>
      <c r="CI18" s="211"/>
      <c r="CJ18" s="211"/>
      <c r="CK18" s="211"/>
      <c r="CL18" s="211"/>
      <c r="CM18" s="212"/>
      <c r="CN18" s="212"/>
      <c r="CO18" s="212"/>
      <c r="CP18" s="211"/>
    </row>
    <row r="19" ht="16.5">
      <c r="A19" s="152">
        <v>1</v>
      </c>
      <c r="B19" s="152">
        <v>2</v>
      </c>
      <c r="C19" s="152">
        <v>3</v>
      </c>
      <c r="D19" s="165" t="s">
        <v>495</v>
      </c>
      <c r="E19" s="165" t="s">
        <v>496</v>
      </c>
      <c r="F19" s="165" t="s">
        <v>497</v>
      </c>
      <c r="G19" s="165" t="s">
        <v>498</v>
      </c>
      <c r="H19" s="165" t="s">
        <v>499</v>
      </c>
      <c r="I19" s="165" t="s">
        <v>500</v>
      </c>
      <c r="J19" s="165" t="s">
        <v>502</v>
      </c>
      <c r="K19" s="165" t="s">
        <v>503</v>
      </c>
      <c r="L19" s="165" t="s">
        <v>504</v>
      </c>
      <c r="M19" s="165" t="s">
        <v>505</v>
      </c>
      <c r="N19" s="165" t="s">
        <v>506</v>
      </c>
      <c r="O19" s="165" t="s">
        <v>507</v>
      </c>
      <c r="P19" s="165" t="s">
        <v>534</v>
      </c>
      <c r="Q19" s="165" t="s">
        <v>535</v>
      </c>
      <c r="R19" s="165" t="s">
        <v>536</v>
      </c>
      <c r="S19" s="165" t="s">
        <v>537</v>
      </c>
      <c r="T19" s="165" t="s">
        <v>538</v>
      </c>
      <c r="U19" s="165" t="s">
        <v>539</v>
      </c>
      <c r="V19" s="165" t="s">
        <v>540</v>
      </c>
      <c r="W19" s="165" t="s">
        <v>541</v>
      </c>
      <c r="X19" s="165" t="s">
        <v>542</v>
      </c>
      <c r="Y19" s="165" t="s">
        <v>543</v>
      </c>
      <c r="Z19" s="165" t="s">
        <v>544</v>
      </c>
      <c r="AA19" s="165" t="s">
        <v>545</v>
      </c>
      <c r="AB19" s="165" t="s">
        <v>546</v>
      </c>
      <c r="AC19" s="165" t="s">
        <v>547</v>
      </c>
      <c r="AD19" s="165" t="s">
        <v>548</v>
      </c>
      <c r="AE19" s="165" t="s">
        <v>549</v>
      </c>
      <c r="AF19" s="165" t="s">
        <v>550</v>
      </c>
      <c r="AG19" s="165" t="s">
        <v>551</v>
      </c>
      <c r="AH19" s="165" t="s">
        <v>552</v>
      </c>
      <c r="AI19" s="165" t="s">
        <v>553</v>
      </c>
      <c r="AJ19" s="165" t="s">
        <v>554</v>
      </c>
      <c r="AK19" s="165" t="s">
        <v>555</v>
      </c>
      <c r="AL19" s="165" t="s">
        <v>556</v>
      </c>
      <c r="AM19" s="165" t="s">
        <v>557</v>
      </c>
      <c r="AN19" s="165" t="s">
        <v>558</v>
      </c>
      <c r="AO19" s="165" t="s">
        <v>559</v>
      </c>
      <c r="AP19" s="165" t="s">
        <v>560</v>
      </c>
      <c r="AQ19" s="165" t="s">
        <v>561</v>
      </c>
      <c r="AR19" s="165" t="s">
        <v>562</v>
      </c>
      <c r="AS19" s="165" t="s">
        <v>563</v>
      </c>
      <c r="AT19" s="165" t="s">
        <v>564</v>
      </c>
      <c r="AU19" s="165" t="s">
        <v>565</v>
      </c>
      <c r="AV19" s="165" t="s">
        <v>566</v>
      </c>
      <c r="AW19" s="165" t="s">
        <v>567</v>
      </c>
      <c r="AX19" s="165" t="s">
        <v>568</v>
      </c>
      <c r="AY19" s="165" t="s">
        <v>569</v>
      </c>
      <c r="AZ19" s="165" t="s">
        <v>524</v>
      </c>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row>
    <row r="20" ht="15.75">
      <c r="A20" s="29"/>
      <c r="B20" s="214" t="s">
        <v>75</v>
      </c>
      <c r="C20" s="29"/>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row>
    <row r="21" ht="45">
      <c r="A21" s="33" t="s">
        <v>77</v>
      </c>
      <c r="B21" s="34" t="s">
        <v>78</v>
      </c>
      <c r="C21" s="126"/>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row>
    <row r="22" ht="45">
      <c r="A22" s="33" t="s">
        <v>79</v>
      </c>
      <c r="B22" s="34" t="s">
        <v>80</v>
      </c>
      <c r="C22" s="126"/>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row>
    <row r="23" ht="30">
      <c r="A23" s="33" t="s">
        <v>81</v>
      </c>
      <c r="B23" s="34" t="s">
        <v>82</v>
      </c>
      <c r="C23" s="126"/>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row>
    <row r="24" ht="45">
      <c r="A24" s="36" t="s">
        <v>83</v>
      </c>
      <c r="B24" s="40" t="s">
        <v>84</v>
      </c>
      <c r="C24" s="25" t="s">
        <v>85</v>
      </c>
      <c r="D24" s="190"/>
      <c r="E24" s="190"/>
      <c r="F24" s="190"/>
      <c r="G24" s="190"/>
      <c r="H24" s="190"/>
      <c r="I24" s="190"/>
      <c r="J24" s="190"/>
      <c r="K24" s="190"/>
      <c r="L24" s="190"/>
      <c r="M24" s="190"/>
      <c r="N24" s="190"/>
      <c r="O24" s="190"/>
      <c r="P24" s="190" t="s">
        <v>570</v>
      </c>
      <c r="Q24" s="190"/>
      <c r="R24" s="190"/>
      <c r="S24" s="173">
        <v>2.2999999999999998</v>
      </c>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row>
    <row r="25" ht="45">
      <c r="A25" s="36" t="s">
        <v>86</v>
      </c>
      <c r="B25" s="40" t="s">
        <v>87</v>
      </c>
      <c r="C25" s="25" t="s">
        <v>88</v>
      </c>
      <c r="D25" s="190"/>
      <c r="E25" s="190"/>
      <c r="F25" s="190"/>
      <c r="G25" s="190"/>
      <c r="H25" s="190"/>
      <c r="I25" s="190"/>
      <c r="J25" s="190"/>
      <c r="K25" s="190"/>
      <c r="L25" s="190"/>
      <c r="M25" s="190"/>
      <c r="N25" s="190"/>
      <c r="O25" s="190"/>
      <c r="P25" s="190" t="s">
        <v>570</v>
      </c>
      <c r="Q25" s="190"/>
      <c r="R25" s="190"/>
      <c r="S25" s="173">
        <v>0.76000000000000001</v>
      </c>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row>
    <row r="26" ht="45">
      <c r="A26" s="36" t="s">
        <v>89</v>
      </c>
      <c r="B26" s="40" t="s">
        <v>90</v>
      </c>
      <c r="C26" s="25" t="s">
        <v>91</v>
      </c>
      <c r="D26" s="190"/>
      <c r="E26" s="190"/>
      <c r="F26" s="190"/>
      <c r="G26" s="190"/>
      <c r="H26" s="190"/>
      <c r="I26" s="190"/>
      <c r="J26" s="190"/>
      <c r="K26" s="190"/>
      <c r="L26" s="190"/>
      <c r="M26" s="190"/>
      <c r="N26" s="190"/>
      <c r="O26" s="190"/>
      <c r="P26" s="190" t="s">
        <v>570</v>
      </c>
      <c r="Q26" s="190"/>
      <c r="R26" s="190"/>
      <c r="S26" s="173">
        <v>0.47999999999999998</v>
      </c>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row>
    <row r="27" ht="45">
      <c r="A27" s="36" t="s">
        <v>92</v>
      </c>
      <c r="B27" s="40" t="s">
        <v>93</v>
      </c>
      <c r="C27" s="25" t="s">
        <v>94</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t="s">
        <v>570</v>
      </c>
      <c r="AC27" s="190"/>
      <c r="AD27" s="190"/>
      <c r="AE27" s="173">
        <v>0.95999999999999996</v>
      </c>
      <c r="AF27" s="190"/>
      <c r="AG27" s="190"/>
      <c r="AH27" s="190"/>
      <c r="AI27" s="190"/>
      <c r="AJ27" s="190"/>
      <c r="AK27" s="190"/>
      <c r="AL27" s="190"/>
      <c r="AM27" s="190"/>
      <c r="AN27" s="190"/>
      <c r="AO27" s="190"/>
      <c r="AP27" s="190"/>
      <c r="AQ27" s="190"/>
      <c r="AR27" s="190"/>
      <c r="AS27" s="190"/>
      <c r="AT27" s="190"/>
      <c r="AU27" s="190"/>
      <c r="AV27" s="190"/>
      <c r="AW27" s="190"/>
      <c r="AX27" s="190"/>
      <c r="AY27" s="190"/>
      <c r="AZ27" s="190"/>
    </row>
    <row r="28" ht="45">
      <c r="A28" s="36" t="s">
        <v>95</v>
      </c>
      <c r="B28" s="40" t="s">
        <v>96</v>
      </c>
      <c r="C28" s="25" t="s">
        <v>97</v>
      </c>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t="s">
        <v>570</v>
      </c>
      <c r="AC28" s="190"/>
      <c r="AD28" s="190"/>
      <c r="AE28" s="173">
        <v>1.8999999999999999</v>
      </c>
      <c r="AF28" s="190"/>
      <c r="AG28" s="190"/>
      <c r="AH28" s="190"/>
      <c r="AI28" s="190"/>
      <c r="AJ28" s="190"/>
      <c r="AK28" s="190"/>
      <c r="AL28" s="190"/>
      <c r="AM28" s="190"/>
      <c r="AN28" s="190"/>
      <c r="AO28" s="190"/>
      <c r="AP28" s="190"/>
      <c r="AQ28" s="190"/>
      <c r="AR28" s="190"/>
      <c r="AS28" s="190"/>
      <c r="AT28" s="190"/>
      <c r="AU28" s="190"/>
      <c r="AV28" s="190"/>
      <c r="AW28" s="190"/>
      <c r="AX28" s="190"/>
      <c r="AY28" s="190"/>
      <c r="AZ28" s="190"/>
    </row>
    <row r="29" ht="60">
      <c r="A29" s="36" t="s">
        <v>98</v>
      </c>
      <c r="B29" s="40" t="s">
        <v>99</v>
      </c>
      <c r="C29" s="25" t="s">
        <v>100</v>
      </c>
      <c r="D29" s="190"/>
      <c r="E29" s="190"/>
      <c r="F29" s="190"/>
      <c r="G29" s="190"/>
      <c r="H29" s="190"/>
      <c r="I29" s="190"/>
      <c r="J29" s="190"/>
      <c r="K29" s="190"/>
      <c r="L29" s="190"/>
      <c r="M29" s="190"/>
      <c r="N29" s="190"/>
      <c r="O29" s="190"/>
      <c r="P29" s="190" t="s">
        <v>570</v>
      </c>
      <c r="Q29" s="190"/>
      <c r="R29" s="190"/>
      <c r="S29" s="173">
        <v>5.9000000000000004</v>
      </c>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row>
    <row r="30" ht="45">
      <c r="A30" s="36" t="s">
        <v>101</v>
      </c>
      <c r="B30" s="40" t="s">
        <v>102</v>
      </c>
      <c r="C30" s="25" t="s">
        <v>103</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t="s">
        <v>570</v>
      </c>
      <c r="AC30" s="190"/>
      <c r="AD30" s="190"/>
      <c r="AE30" s="173">
        <v>1.2</v>
      </c>
      <c r="AF30" s="190"/>
      <c r="AG30" s="190"/>
      <c r="AH30" s="190"/>
      <c r="AI30" s="190"/>
      <c r="AJ30" s="190"/>
      <c r="AK30" s="190"/>
      <c r="AL30" s="190"/>
      <c r="AM30" s="190"/>
      <c r="AN30" s="190"/>
      <c r="AO30" s="190"/>
      <c r="AP30" s="190"/>
      <c r="AQ30" s="190"/>
      <c r="AR30" s="190"/>
      <c r="AS30" s="190"/>
      <c r="AT30" s="190"/>
      <c r="AU30" s="190"/>
      <c r="AV30" s="190"/>
      <c r="AW30" s="190"/>
      <c r="AX30" s="190"/>
      <c r="AY30" s="190"/>
      <c r="AZ30" s="190"/>
    </row>
    <row r="31" ht="45">
      <c r="A31" s="36" t="s">
        <v>104</v>
      </c>
      <c r="B31" s="40" t="s">
        <v>105</v>
      </c>
      <c r="C31" s="25" t="s">
        <v>106</v>
      </c>
      <c r="D31" s="190"/>
      <c r="E31" s="190"/>
      <c r="F31" s="190"/>
      <c r="G31" s="190"/>
      <c r="H31" s="190"/>
      <c r="I31" s="190"/>
      <c r="J31" s="190"/>
      <c r="K31" s="190"/>
      <c r="L31" s="190"/>
      <c r="M31" s="190"/>
      <c r="N31" s="190"/>
      <c r="O31" s="190"/>
      <c r="P31" s="190" t="s">
        <v>570</v>
      </c>
      <c r="Q31" s="190"/>
      <c r="R31" s="190"/>
      <c r="S31" s="173">
        <v>0.76000000000000001</v>
      </c>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row>
    <row r="32" ht="45">
      <c r="A32" s="36" t="s">
        <v>107</v>
      </c>
      <c r="B32" s="40" t="s">
        <v>108</v>
      </c>
      <c r="C32" s="25" t="s">
        <v>109</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t="s">
        <v>570</v>
      </c>
      <c r="AC32" s="190"/>
      <c r="AD32" s="190"/>
      <c r="AE32" s="173">
        <v>1.2</v>
      </c>
      <c r="AF32" s="190"/>
      <c r="AG32" s="190"/>
      <c r="AH32" s="190"/>
      <c r="AI32" s="190"/>
      <c r="AJ32" s="190"/>
      <c r="AK32" s="190"/>
      <c r="AL32" s="190"/>
      <c r="AM32" s="190"/>
      <c r="AN32" s="190"/>
      <c r="AO32" s="190"/>
      <c r="AP32" s="190"/>
      <c r="AQ32" s="190"/>
      <c r="AR32" s="190"/>
      <c r="AS32" s="190"/>
      <c r="AT32" s="190"/>
      <c r="AU32" s="190"/>
      <c r="AV32" s="190"/>
      <c r="AW32" s="190"/>
      <c r="AX32" s="190"/>
      <c r="AY32" s="190"/>
      <c r="AZ32" s="190"/>
    </row>
    <row r="33" ht="45">
      <c r="A33" s="36" t="s">
        <v>110</v>
      </c>
      <c r="B33" s="40" t="s">
        <v>111</v>
      </c>
      <c r="C33" s="25" t="s">
        <v>112</v>
      </c>
      <c r="D33" s="190"/>
      <c r="E33" s="190"/>
      <c r="F33" s="190"/>
      <c r="G33" s="190"/>
      <c r="H33" s="190"/>
      <c r="I33" s="190"/>
      <c r="J33" s="190"/>
      <c r="K33" s="190"/>
      <c r="L33" s="190"/>
      <c r="M33" s="190"/>
      <c r="N33" s="190"/>
      <c r="O33" s="190"/>
      <c r="P33" s="190" t="s">
        <v>570</v>
      </c>
      <c r="Q33" s="190"/>
      <c r="R33" s="190"/>
      <c r="S33" s="173">
        <v>6.7999999999999998</v>
      </c>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row>
    <row r="34" ht="45">
      <c r="A34" s="36" t="s">
        <v>113</v>
      </c>
      <c r="B34" s="40" t="s">
        <v>114</v>
      </c>
      <c r="C34" s="25" t="s">
        <v>115</v>
      </c>
      <c r="D34" s="190"/>
      <c r="E34" s="190"/>
      <c r="F34" s="190"/>
      <c r="G34" s="190"/>
      <c r="H34" s="190"/>
      <c r="I34" s="190"/>
      <c r="J34" s="190"/>
      <c r="K34" s="190"/>
      <c r="L34" s="190"/>
      <c r="M34" s="190"/>
      <c r="N34" s="190"/>
      <c r="O34" s="190"/>
      <c r="P34" s="190" t="s">
        <v>570</v>
      </c>
      <c r="Q34" s="190"/>
      <c r="R34" s="190"/>
      <c r="S34" s="173">
        <v>0.40000000000000002</v>
      </c>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row>
    <row r="35" ht="45">
      <c r="A35" s="33" t="s">
        <v>116</v>
      </c>
      <c r="B35" s="34" t="s">
        <v>117</v>
      </c>
      <c r="C35" s="215"/>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row>
    <row r="36" ht="45">
      <c r="A36" s="33" t="s">
        <v>118</v>
      </c>
      <c r="B36" s="34" t="s">
        <v>119</v>
      </c>
      <c r="C36" s="215"/>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row>
    <row r="37" ht="75">
      <c r="A37" s="132" t="s">
        <v>120</v>
      </c>
      <c r="B37" s="133" t="s">
        <v>121</v>
      </c>
      <c r="C37" s="216" t="s">
        <v>122</v>
      </c>
      <c r="D37" s="190"/>
      <c r="E37" s="190"/>
      <c r="F37" s="190"/>
      <c r="G37" s="190"/>
      <c r="H37" s="190"/>
      <c r="I37" s="190"/>
      <c r="J37" s="190"/>
      <c r="K37" s="190"/>
      <c r="L37" s="190"/>
      <c r="M37" s="190"/>
      <c r="N37" s="190"/>
      <c r="O37" s="190"/>
      <c r="P37" s="190" t="s">
        <v>570</v>
      </c>
      <c r="Q37" s="190"/>
      <c r="R37" s="190"/>
      <c r="S37" s="190"/>
      <c r="T37" s="190"/>
      <c r="U37" s="190">
        <v>1</v>
      </c>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row>
    <row r="38" ht="15.75">
      <c r="A38" s="28"/>
      <c r="B38" s="52" t="s">
        <v>123</v>
      </c>
      <c r="C38" s="67" t="s">
        <v>258</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row>
    <row r="39" ht="45">
      <c r="A39" s="33" t="s">
        <v>77</v>
      </c>
      <c r="B39" s="34" t="s">
        <v>78</v>
      </c>
      <c r="C39" s="67" t="s">
        <v>258</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row>
    <row r="40" ht="75">
      <c r="A40" s="33" t="s">
        <v>124</v>
      </c>
      <c r="B40" s="34" t="s">
        <v>125</v>
      </c>
      <c r="C40" s="67" t="s">
        <v>258</v>
      </c>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row>
    <row r="41" ht="75">
      <c r="A41" s="33" t="s">
        <v>126</v>
      </c>
      <c r="B41" s="34" t="s">
        <v>127</v>
      </c>
      <c r="C41" s="67" t="s">
        <v>258</v>
      </c>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row>
    <row r="42" ht="90">
      <c r="A42" s="24" t="s">
        <v>128</v>
      </c>
      <c r="B42" s="47" t="s">
        <v>129</v>
      </c>
      <c r="C42" s="25" t="s">
        <v>130</v>
      </c>
      <c r="D42" s="190"/>
      <c r="E42" s="190"/>
      <c r="F42" s="190"/>
      <c r="G42" s="190"/>
      <c r="H42" s="190"/>
      <c r="I42" s="190"/>
      <c r="J42" s="190"/>
      <c r="K42" s="190"/>
      <c r="L42" s="190"/>
      <c r="M42" s="190"/>
      <c r="N42" s="190"/>
      <c r="O42" s="190"/>
      <c r="P42" s="190" t="s">
        <v>570</v>
      </c>
      <c r="Q42" s="190"/>
      <c r="R42" s="190"/>
      <c r="S42" s="190"/>
      <c r="T42" s="190"/>
      <c r="U42" s="173">
        <v>4</v>
      </c>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row>
    <row r="43" ht="60">
      <c r="A43" s="24" t="s">
        <v>131</v>
      </c>
      <c r="B43" s="47" t="s">
        <v>132</v>
      </c>
      <c r="C43" s="25" t="s">
        <v>133</v>
      </c>
      <c r="D43" s="190"/>
      <c r="E43" s="190"/>
      <c r="F43" s="190"/>
      <c r="G43" s="190"/>
      <c r="H43" s="190"/>
      <c r="I43" s="190"/>
      <c r="J43" s="190"/>
      <c r="K43" s="190"/>
      <c r="L43" s="190"/>
      <c r="M43" s="190"/>
      <c r="N43" s="190"/>
      <c r="O43" s="190"/>
      <c r="P43" s="190" t="s">
        <v>570</v>
      </c>
      <c r="Q43" s="190"/>
      <c r="R43" s="190"/>
      <c r="S43" s="190"/>
      <c r="T43" s="190"/>
      <c r="U43" s="173">
        <v>2</v>
      </c>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row>
    <row r="44" ht="45">
      <c r="A44" s="33" t="s">
        <v>79</v>
      </c>
      <c r="B44" s="34" t="s">
        <v>80</v>
      </c>
      <c r="C44" s="67" t="s">
        <v>258</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row>
    <row r="45" ht="30">
      <c r="A45" s="33" t="s">
        <v>81</v>
      </c>
      <c r="B45" s="34" t="s">
        <v>82</v>
      </c>
      <c r="C45" s="67" t="s">
        <v>258</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row>
    <row r="46" ht="45">
      <c r="A46" s="24" t="s">
        <v>83</v>
      </c>
      <c r="B46" s="48" t="s">
        <v>134</v>
      </c>
      <c r="C46" s="25" t="s">
        <v>135</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t="s">
        <v>570</v>
      </c>
      <c r="AC46" s="190"/>
      <c r="AD46" s="190"/>
      <c r="AE46" s="173">
        <v>7.5</v>
      </c>
      <c r="AF46" s="190"/>
      <c r="AG46" s="190"/>
      <c r="AH46" s="190"/>
      <c r="AI46" s="190"/>
      <c r="AJ46" s="190"/>
      <c r="AK46" s="190"/>
      <c r="AL46" s="190"/>
      <c r="AM46" s="190"/>
      <c r="AN46" s="190"/>
      <c r="AO46" s="190"/>
      <c r="AP46" s="190"/>
      <c r="AQ46" s="190"/>
      <c r="AR46" s="190"/>
      <c r="AS46" s="190"/>
      <c r="AT46" s="190"/>
      <c r="AU46" s="190"/>
      <c r="AV46" s="190"/>
      <c r="AW46" s="190"/>
      <c r="AX46" s="190"/>
      <c r="AY46" s="190"/>
      <c r="AZ46" s="190"/>
    </row>
    <row r="47" ht="45">
      <c r="A47" s="24" t="s">
        <v>86</v>
      </c>
      <c r="B47" s="49" t="s">
        <v>136</v>
      </c>
      <c r="C47" s="25" t="s">
        <v>137</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t="s">
        <v>570</v>
      </c>
      <c r="AC47" s="190"/>
      <c r="AD47" s="190"/>
      <c r="AE47" s="173">
        <v>5.0599999999999996</v>
      </c>
      <c r="AF47" s="190"/>
      <c r="AG47" s="190"/>
      <c r="AH47" s="190"/>
      <c r="AI47" s="190"/>
      <c r="AJ47" s="190"/>
      <c r="AK47" s="190"/>
      <c r="AL47" s="190"/>
      <c r="AM47" s="190"/>
      <c r="AN47" s="190"/>
      <c r="AO47" s="190"/>
      <c r="AP47" s="190"/>
      <c r="AQ47" s="190"/>
      <c r="AR47" s="190"/>
      <c r="AS47" s="190"/>
      <c r="AT47" s="190"/>
      <c r="AU47" s="190"/>
      <c r="AV47" s="190"/>
      <c r="AW47" s="190"/>
      <c r="AX47" s="190"/>
      <c r="AY47" s="190"/>
      <c r="AZ47" s="190"/>
    </row>
    <row r="48" ht="45">
      <c r="A48" s="24" t="s">
        <v>89</v>
      </c>
      <c r="B48" s="49" t="s">
        <v>138</v>
      </c>
      <c r="C48" s="25" t="s">
        <v>139</v>
      </c>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t="s">
        <v>570</v>
      </c>
      <c r="AC48" s="190"/>
      <c r="AD48" s="190"/>
      <c r="AE48" s="173">
        <v>3.7000000000000002</v>
      </c>
      <c r="AF48" s="190"/>
      <c r="AG48" s="190"/>
      <c r="AH48" s="190"/>
      <c r="AI48" s="190"/>
      <c r="AJ48" s="190"/>
      <c r="AK48" s="190"/>
      <c r="AL48" s="190"/>
      <c r="AM48" s="190"/>
      <c r="AN48" s="190"/>
      <c r="AO48" s="190"/>
      <c r="AP48" s="190"/>
      <c r="AQ48" s="190"/>
      <c r="AR48" s="190"/>
      <c r="AS48" s="190"/>
      <c r="AT48" s="190"/>
      <c r="AU48" s="190"/>
      <c r="AV48" s="190"/>
      <c r="AW48" s="190"/>
      <c r="AX48" s="190"/>
      <c r="AY48" s="190"/>
      <c r="AZ48" s="190"/>
    </row>
    <row r="49" ht="15.75">
      <c r="A49" s="28"/>
      <c r="B49" s="52" t="s">
        <v>140</v>
      </c>
      <c r="C49" s="67" t="s">
        <v>258</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row>
    <row r="50" ht="45">
      <c r="A50" s="33" t="s">
        <v>77</v>
      </c>
      <c r="B50" s="34" t="s">
        <v>78</v>
      </c>
      <c r="C50" s="67" t="s">
        <v>258</v>
      </c>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row>
    <row r="51" ht="75">
      <c r="A51" s="33" t="s">
        <v>124</v>
      </c>
      <c r="B51" s="34" t="s">
        <v>125</v>
      </c>
      <c r="C51" s="67" t="s">
        <v>258</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row>
    <row r="52" ht="75">
      <c r="A52" s="33" t="s">
        <v>126</v>
      </c>
      <c r="B52" s="34" t="s">
        <v>127</v>
      </c>
      <c r="C52" s="67" t="s">
        <v>258</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row>
    <row r="53" ht="45">
      <c r="A53" s="24" t="s">
        <v>128</v>
      </c>
      <c r="B53" s="47" t="s">
        <v>141</v>
      </c>
      <c r="C53" s="25" t="s">
        <v>142</v>
      </c>
      <c r="D53" s="190"/>
      <c r="E53" s="190"/>
      <c r="F53" s="190"/>
      <c r="G53" s="190"/>
      <c r="H53" s="190"/>
      <c r="I53" s="190"/>
      <c r="J53" s="190"/>
      <c r="K53" s="190"/>
      <c r="L53" s="190"/>
      <c r="M53" s="190"/>
      <c r="N53" s="190"/>
      <c r="O53" s="190"/>
      <c r="P53" s="190" t="s">
        <v>570</v>
      </c>
      <c r="Q53" s="190"/>
      <c r="R53" s="190"/>
      <c r="S53" s="190"/>
      <c r="T53" s="190"/>
      <c r="U53" s="190">
        <v>1</v>
      </c>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row>
    <row r="54" ht="45">
      <c r="A54" s="33" t="s">
        <v>79</v>
      </c>
      <c r="B54" s="34" t="s">
        <v>80</v>
      </c>
      <c r="C54" s="67" t="s">
        <v>258</v>
      </c>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row>
    <row r="55" ht="30">
      <c r="A55" s="33" t="s">
        <v>81</v>
      </c>
      <c r="B55" s="34" t="s">
        <v>82</v>
      </c>
      <c r="C55" s="67" t="s">
        <v>258</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row>
    <row r="56" ht="45">
      <c r="A56" s="24" t="s">
        <v>83</v>
      </c>
      <c r="B56" s="40" t="s">
        <v>143</v>
      </c>
      <c r="C56" s="25" t="s">
        <v>144</v>
      </c>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t="s">
        <v>570</v>
      </c>
      <c r="AC56" s="190"/>
      <c r="AD56" s="190"/>
      <c r="AE56" s="173">
        <v>1</v>
      </c>
      <c r="AF56" s="190"/>
      <c r="AG56" s="190"/>
      <c r="AH56" s="190"/>
      <c r="AI56" s="190"/>
      <c r="AJ56" s="190"/>
      <c r="AK56" s="190"/>
      <c r="AL56" s="190"/>
      <c r="AM56" s="190"/>
      <c r="AN56" s="190"/>
      <c r="AO56" s="190"/>
      <c r="AP56" s="190"/>
      <c r="AQ56" s="190"/>
      <c r="AR56" s="190"/>
      <c r="AS56" s="190"/>
      <c r="AT56" s="190"/>
      <c r="AU56" s="190"/>
      <c r="AV56" s="190"/>
      <c r="AW56" s="190"/>
      <c r="AX56" s="190"/>
      <c r="AY56" s="190"/>
      <c r="AZ56" s="190"/>
    </row>
    <row r="57" ht="60">
      <c r="A57" s="24" t="s">
        <v>86</v>
      </c>
      <c r="B57" s="48" t="s">
        <v>145</v>
      </c>
      <c r="C57" s="25" t="s">
        <v>146</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t="s">
        <v>570</v>
      </c>
      <c r="AC57" s="190"/>
      <c r="AD57" s="190"/>
      <c r="AE57" s="173">
        <v>1.2</v>
      </c>
      <c r="AF57" s="190"/>
      <c r="AG57" s="190"/>
      <c r="AH57" s="190"/>
      <c r="AI57" s="190"/>
      <c r="AJ57" s="190"/>
      <c r="AK57" s="190"/>
      <c r="AL57" s="190"/>
      <c r="AM57" s="190"/>
      <c r="AN57" s="190"/>
      <c r="AO57" s="190"/>
      <c r="AP57" s="190"/>
      <c r="AQ57" s="190"/>
      <c r="AR57" s="190"/>
      <c r="AS57" s="190"/>
      <c r="AT57" s="190"/>
      <c r="AU57" s="190"/>
      <c r="AV57" s="190"/>
      <c r="AW57" s="190"/>
      <c r="AX57" s="190"/>
      <c r="AY57" s="190"/>
      <c r="AZ57" s="190"/>
    </row>
    <row r="58" ht="60">
      <c r="A58" s="24" t="s">
        <v>89</v>
      </c>
      <c r="B58" s="48" t="s">
        <v>147</v>
      </c>
      <c r="C58" s="25" t="s">
        <v>148</v>
      </c>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t="s">
        <v>570</v>
      </c>
      <c r="AO58" s="190"/>
      <c r="AP58" s="190"/>
      <c r="AQ58" s="173">
        <v>2.1000000000000001</v>
      </c>
      <c r="AR58" s="190"/>
      <c r="AS58" s="190"/>
      <c r="AT58" s="190"/>
      <c r="AU58" s="190"/>
      <c r="AV58" s="190"/>
      <c r="AW58" s="190"/>
      <c r="AX58" s="190"/>
      <c r="AY58" s="190"/>
      <c r="AZ58" s="190"/>
    </row>
    <row r="59" ht="45">
      <c r="A59" s="24" t="s">
        <v>92</v>
      </c>
      <c r="B59" s="40" t="s">
        <v>149</v>
      </c>
      <c r="C59" s="25" t="s">
        <v>150</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t="s">
        <v>570</v>
      </c>
      <c r="AO59" s="190"/>
      <c r="AP59" s="190"/>
      <c r="AQ59" s="173">
        <v>0.34999999999999998</v>
      </c>
      <c r="AR59" s="190"/>
      <c r="AS59" s="190"/>
      <c r="AT59" s="190"/>
      <c r="AU59" s="190"/>
      <c r="AV59" s="190"/>
      <c r="AW59" s="190"/>
      <c r="AX59" s="190"/>
      <c r="AY59" s="190"/>
      <c r="AZ59" s="190"/>
    </row>
    <row r="60" ht="15.75">
      <c r="A60" s="28"/>
      <c r="B60" s="52" t="s">
        <v>151</v>
      </c>
      <c r="C60" s="67" t="s">
        <v>258</v>
      </c>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row>
    <row r="61" ht="45">
      <c r="A61" s="33" t="s">
        <v>77</v>
      </c>
      <c r="B61" s="34" t="s">
        <v>78</v>
      </c>
      <c r="C61" s="67" t="s">
        <v>258</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row>
    <row r="62" ht="45">
      <c r="A62" s="33" t="s">
        <v>79</v>
      </c>
      <c r="B62" s="34" t="s">
        <v>80</v>
      </c>
      <c r="C62" s="67" t="s">
        <v>258</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row>
    <row r="63" ht="30">
      <c r="A63" s="33" t="s">
        <v>81</v>
      </c>
      <c r="B63" s="34" t="s">
        <v>82</v>
      </c>
      <c r="C63" s="67" t="s">
        <v>258</v>
      </c>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row>
    <row r="64" ht="45">
      <c r="A64" s="24" t="s">
        <v>83</v>
      </c>
      <c r="B64" s="40" t="s">
        <v>152</v>
      </c>
      <c r="C64" s="25" t="s">
        <v>153</v>
      </c>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t="s">
        <v>570</v>
      </c>
      <c r="AC64" s="190"/>
      <c r="AD64" s="190"/>
      <c r="AE64" s="173">
        <v>2.7599999999999998</v>
      </c>
      <c r="AF64" s="190"/>
      <c r="AG64" s="190"/>
      <c r="AH64" s="190"/>
      <c r="AI64" s="190"/>
      <c r="AJ64" s="190"/>
      <c r="AK64" s="190"/>
      <c r="AL64" s="190"/>
      <c r="AM64" s="190"/>
      <c r="AN64" s="190"/>
      <c r="AO64" s="190"/>
      <c r="AP64" s="190"/>
      <c r="AQ64" s="190"/>
      <c r="AR64" s="190"/>
      <c r="AS64" s="190"/>
      <c r="AT64" s="190"/>
      <c r="AU64" s="190"/>
      <c r="AV64" s="190"/>
      <c r="AW64" s="190"/>
      <c r="AX64" s="190"/>
      <c r="AY64" s="190"/>
      <c r="AZ64" s="190"/>
    </row>
    <row r="65" ht="47.25">
      <c r="A65" s="24" t="s">
        <v>86</v>
      </c>
      <c r="B65" s="40" t="s">
        <v>154</v>
      </c>
      <c r="C65" s="25" t="s">
        <v>155</v>
      </c>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t="s">
        <v>570</v>
      </c>
      <c r="AC65" s="190"/>
      <c r="AD65" s="190"/>
      <c r="AE65" s="173">
        <v>2.48</v>
      </c>
      <c r="AF65" s="190"/>
      <c r="AG65" s="190"/>
      <c r="AH65" s="190"/>
      <c r="AI65" s="190"/>
      <c r="AJ65" s="190"/>
      <c r="AK65" s="190"/>
      <c r="AL65" s="190"/>
      <c r="AM65" s="190"/>
      <c r="AN65" s="190"/>
      <c r="AO65" s="190"/>
      <c r="AP65" s="190"/>
      <c r="AQ65" s="190"/>
      <c r="AR65" s="190"/>
      <c r="AS65" s="190"/>
      <c r="AT65" s="190"/>
      <c r="AU65" s="190"/>
      <c r="AV65" s="190"/>
      <c r="AW65" s="190"/>
      <c r="AX65" s="190"/>
      <c r="AY65" s="190"/>
      <c r="AZ65" s="190"/>
    </row>
    <row r="66" ht="47.25">
      <c r="A66" s="33" t="s">
        <v>116</v>
      </c>
      <c r="B66" s="34" t="s">
        <v>117</v>
      </c>
      <c r="C66" s="67" t="s">
        <v>258</v>
      </c>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row>
    <row r="67" ht="47.25">
      <c r="A67" s="33" t="s">
        <v>118</v>
      </c>
      <c r="B67" s="34" t="s">
        <v>119</v>
      </c>
      <c r="C67" s="67" t="s">
        <v>258</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row>
    <row r="68" ht="63">
      <c r="A68" s="24" t="s">
        <v>120</v>
      </c>
      <c r="B68" s="40" t="s">
        <v>156</v>
      </c>
      <c r="C68" s="25" t="s">
        <v>155</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t="s">
        <v>570</v>
      </c>
      <c r="AC68" s="190"/>
      <c r="AD68" s="190"/>
      <c r="AE68" s="190"/>
      <c r="AF68" s="190"/>
      <c r="AG68" s="190">
        <v>1</v>
      </c>
      <c r="AH68" s="190"/>
      <c r="AI68" s="190"/>
      <c r="AJ68" s="190"/>
      <c r="AK68" s="190"/>
      <c r="AL68" s="190"/>
      <c r="AM68" s="190"/>
      <c r="AN68" s="190"/>
      <c r="AO68" s="190"/>
      <c r="AP68" s="190"/>
      <c r="AQ68" s="190"/>
      <c r="AR68" s="190"/>
      <c r="AS68" s="190"/>
      <c r="AT68" s="190"/>
      <c r="AU68" s="190"/>
      <c r="AV68" s="190"/>
      <c r="AW68" s="190"/>
      <c r="AX68" s="190"/>
      <c r="AY68" s="190"/>
      <c r="AZ68" s="190"/>
    </row>
    <row r="69" ht="15.75">
      <c r="A69" s="28"/>
      <c r="B69" s="217" t="s">
        <v>157</v>
      </c>
      <c r="C69" s="67" t="s">
        <v>258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row>
    <row r="70" ht="47.25">
      <c r="A70" s="33" t="s">
        <v>77</v>
      </c>
      <c r="B70" s="34" t="s">
        <v>78</v>
      </c>
      <c r="C70" s="67" t="s">
        <v>258</v>
      </c>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row>
    <row r="71" ht="78.75">
      <c r="A71" s="33" t="s">
        <v>124</v>
      </c>
      <c r="B71" s="34" t="s">
        <v>125</v>
      </c>
      <c r="C71" s="67" t="s">
        <v>258</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row>
    <row r="72" ht="78.75">
      <c r="A72" s="33" t="s">
        <v>126</v>
      </c>
      <c r="B72" s="34" t="s">
        <v>127</v>
      </c>
      <c r="C72" s="67" t="s">
        <v>258</v>
      </c>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row>
    <row r="73" ht="63">
      <c r="A73" s="24" t="s">
        <v>128</v>
      </c>
      <c r="B73" s="48" t="s">
        <v>158</v>
      </c>
      <c r="C73" s="25" t="s">
        <v>159</v>
      </c>
      <c r="D73" s="190"/>
      <c r="E73" s="190"/>
      <c r="F73" s="190"/>
      <c r="G73" s="190"/>
      <c r="H73" s="190"/>
      <c r="I73" s="190"/>
      <c r="J73" s="190"/>
      <c r="K73" s="190"/>
      <c r="L73" s="190"/>
      <c r="M73" s="190"/>
      <c r="N73" s="190"/>
      <c r="O73" s="190"/>
      <c r="P73" s="190" t="s">
        <v>570</v>
      </c>
      <c r="Q73" s="190"/>
      <c r="R73" s="190"/>
      <c r="S73" s="190"/>
      <c r="T73" s="190"/>
      <c r="U73" s="173">
        <v>4</v>
      </c>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row>
    <row r="74" ht="110.25">
      <c r="A74" s="24" t="s">
        <v>131</v>
      </c>
      <c r="B74" s="48" t="s">
        <v>160</v>
      </c>
      <c r="C74" s="25" t="s">
        <v>161</v>
      </c>
      <c r="D74" s="190"/>
      <c r="E74" s="190"/>
      <c r="F74" s="190"/>
      <c r="G74" s="190"/>
      <c r="H74" s="190"/>
      <c r="I74" s="190"/>
      <c r="J74" s="190"/>
      <c r="K74" s="190"/>
      <c r="L74" s="190"/>
      <c r="M74" s="190"/>
      <c r="N74" s="190"/>
      <c r="O74" s="190"/>
      <c r="P74" s="190" t="s">
        <v>570</v>
      </c>
      <c r="Q74" s="190"/>
      <c r="R74" s="190"/>
      <c r="S74" s="190"/>
      <c r="T74" s="190"/>
      <c r="U74" s="173">
        <v>3</v>
      </c>
      <c r="V74" s="190"/>
      <c r="W74" s="190"/>
      <c r="X74" s="190"/>
      <c r="Y74" s="190"/>
      <c r="Z74" s="190"/>
      <c r="AA74" s="190"/>
      <c r="AB74" s="190"/>
      <c r="AC74" s="190"/>
      <c r="AD74" s="190"/>
      <c r="AE74" s="190"/>
      <c r="AF74" s="190"/>
      <c r="AG74" s="190"/>
      <c r="AH74" s="190"/>
      <c r="AI74" s="190"/>
      <c r="AJ74" s="190"/>
      <c r="AK74" s="190"/>
      <c r="AL74" s="190"/>
      <c r="AM74" s="190"/>
      <c r="AN74" s="190" t="s">
        <v>570</v>
      </c>
      <c r="AO74" s="190"/>
      <c r="AP74" s="190"/>
      <c r="AQ74" s="190"/>
      <c r="AR74" s="190"/>
      <c r="AS74" s="173">
        <v>16</v>
      </c>
      <c r="AT74" s="190"/>
      <c r="AU74" s="190"/>
      <c r="AV74" s="190"/>
      <c r="AW74" s="190"/>
      <c r="AX74" s="190"/>
      <c r="AY74" s="190"/>
      <c r="AZ74" s="190"/>
    </row>
    <row r="75" ht="94.5">
      <c r="A75" s="24" t="s">
        <v>162</v>
      </c>
      <c r="B75" s="48" t="s">
        <v>163</v>
      </c>
      <c r="C75" s="25" t="s">
        <v>164</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t="s">
        <v>570</v>
      </c>
      <c r="AO75" s="190"/>
      <c r="AP75" s="190"/>
      <c r="AQ75" s="190"/>
      <c r="AR75" s="190"/>
      <c r="AS75" s="173">
        <v>5</v>
      </c>
      <c r="AT75" s="190"/>
      <c r="AU75" s="190"/>
      <c r="AV75" s="190"/>
      <c r="AW75" s="190"/>
      <c r="AX75" s="190"/>
      <c r="AY75" s="190"/>
      <c r="AZ75" s="190"/>
    </row>
    <row r="76" ht="63">
      <c r="A76" s="24" t="s">
        <v>165</v>
      </c>
      <c r="B76" s="48" t="s">
        <v>166</v>
      </c>
      <c r="C76" s="25" t="s">
        <v>167</v>
      </c>
      <c r="D76" s="190"/>
      <c r="E76" s="190"/>
      <c r="F76" s="190"/>
      <c r="G76" s="190"/>
      <c r="H76" s="190"/>
      <c r="I76" s="190"/>
      <c r="J76" s="190"/>
      <c r="K76" s="190"/>
      <c r="L76" s="190"/>
      <c r="M76" s="190"/>
      <c r="N76" s="190"/>
      <c r="O76" s="190"/>
      <c r="P76" s="190" t="s">
        <v>570</v>
      </c>
      <c r="Q76" s="190"/>
      <c r="R76" s="190"/>
      <c r="S76" s="190"/>
      <c r="T76" s="190"/>
      <c r="U76" s="173">
        <v>2</v>
      </c>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row>
    <row r="77" ht="94.5">
      <c r="A77" s="24" t="s">
        <v>168</v>
      </c>
      <c r="B77" s="48" t="s">
        <v>169</v>
      </c>
      <c r="C77" s="25" t="s">
        <v>170</v>
      </c>
      <c r="D77" s="190"/>
      <c r="E77" s="190"/>
      <c r="F77" s="190"/>
      <c r="G77" s="190"/>
      <c r="H77" s="190"/>
      <c r="I77" s="190"/>
      <c r="J77" s="190"/>
      <c r="K77" s="190"/>
      <c r="L77" s="190"/>
      <c r="M77" s="190"/>
      <c r="N77" s="190"/>
      <c r="O77" s="190"/>
      <c r="P77" s="190" t="s">
        <v>570</v>
      </c>
      <c r="Q77" s="190"/>
      <c r="R77" s="190"/>
      <c r="S77" s="190"/>
      <c r="T77" s="190"/>
      <c r="U77" s="173">
        <v>6</v>
      </c>
      <c r="V77" s="190"/>
      <c r="W77" s="190"/>
      <c r="X77" s="190"/>
      <c r="Y77" s="190"/>
      <c r="Z77" s="190"/>
      <c r="AA77" s="190"/>
      <c r="AB77" s="190" t="s">
        <v>570</v>
      </c>
      <c r="AC77" s="190"/>
      <c r="AD77" s="190"/>
      <c r="AE77" s="190"/>
      <c r="AF77" s="190"/>
      <c r="AG77" s="173">
        <v>6</v>
      </c>
      <c r="AH77" s="190"/>
      <c r="AI77" s="190"/>
      <c r="AJ77" s="190"/>
      <c r="AK77" s="190"/>
      <c r="AL77" s="190"/>
      <c r="AM77" s="190"/>
      <c r="AN77" s="190" t="s">
        <v>570</v>
      </c>
      <c r="AO77" s="190"/>
      <c r="AP77" s="190"/>
      <c r="AQ77" s="190"/>
      <c r="AR77" s="190"/>
      <c r="AS77" s="173">
        <v>6</v>
      </c>
      <c r="AT77" s="190"/>
      <c r="AU77" s="190"/>
      <c r="AV77" s="190"/>
      <c r="AW77" s="190"/>
      <c r="AX77" s="190"/>
      <c r="AY77" s="190"/>
      <c r="AZ77" s="190"/>
    </row>
    <row r="78" ht="94.5">
      <c r="A78" s="24" t="s">
        <v>171</v>
      </c>
      <c r="B78" s="48" t="s">
        <v>172</v>
      </c>
      <c r="C78" s="25" t="s">
        <v>173</v>
      </c>
      <c r="D78" s="190"/>
      <c r="E78" s="190"/>
      <c r="F78" s="190"/>
      <c r="G78" s="190"/>
      <c r="H78" s="190"/>
      <c r="I78" s="190"/>
      <c r="J78" s="190"/>
      <c r="K78" s="190"/>
      <c r="L78" s="190"/>
      <c r="M78" s="190"/>
      <c r="N78" s="190"/>
      <c r="O78" s="190"/>
      <c r="P78" s="190" t="s">
        <v>570</v>
      </c>
      <c r="Q78" s="190"/>
      <c r="R78" s="190"/>
      <c r="S78" s="190"/>
      <c r="T78" s="190"/>
      <c r="U78" s="173">
        <v>6</v>
      </c>
      <c r="V78" s="190"/>
      <c r="W78" s="190"/>
      <c r="X78" s="190"/>
      <c r="Y78" s="190"/>
      <c r="Z78" s="190"/>
      <c r="AA78" s="190"/>
      <c r="AB78" s="190"/>
      <c r="AC78" s="190"/>
      <c r="AD78" s="190"/>
      <c r="AE78" s="190"/>
      <c r="AF78" s="190"/>
      <c r="AG78" s="190"/>
      <c r="AH78" s="190"/>
      <c r="AI78" s="190"/>
      <c r="AJ78" s="190"/>
      <c r="AK78" s="190"/>
      <c r="AL78" s="190"/>
      <c r="AM78" s="190"/>
      <c r="AN78" s="190" t="s">
        <v>570</v>
      </c>
      <c r="AO78" s="190"/>
      <c r="AP78" s="190"/>
      <c r="AQ78" s="190"/>
      <c r="AR78" s="190"/>
      <c r="AS78" s="173">
        <v>4</v>
      </c>
      <c r="AT78" s="190"/>
      <c r="AU78" s="190"/>
      <c r="AV78" s="190"/>
      <c r="AW78" s="190"/>
      <c r="AX78" s="190"/>
      <c r="AY78" s="190"/>
      <c r="AZ78" s="190"/>
    </row>
    <row r="79" ht="47.25">
      <c r="A79" s="33" t="s">
        <v>79</v>
      </c>
      <c r="B79" s="34" t="s">
        <v>80</v>
      </c>
      <c r="C79" s="67" t="s">
        <v>258</v>
      </c>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row>
    <row r="80" ht="31.5">
      <c r="A80" s="33" t="s">
        <v>81</v>
      </c>
      <c r="B80" s="34" t="s">
        <v>82</v>
      </c>
      <c r="C80" s="67" t="s">
        <v>258</v>
      </c>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row>
    <row r="81" ht="47.25">
      <c r="A81" s="24" t="s">
        <v>83</v>
      </c>
      <c r="B81" s="48" t="s">
        <v>174</v>
      </c>
      <c r="C81" s="25" t="s">
        <v>175</v>
      </c>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t="s">
        <v>570</v>
      </c>
      <c r="AC81" s="190"/>
      <c r="AD81" s="190"/>
      <c r="AE81" s="173">
        <v>1.3999999999999999</v>
      </c>
      <c r="AF81" s="190"/>
      <c r="AG81" s="190"/>
      <c r="AH81" s="190"/>
      <c r="AI81" s="190"/>
      <c r="AJ81" s="190"/>
      <c r="AK81" s="190"/>
      <c r="AL81" s="190"/>
      <c r="AM81" s="190"/>
      <c r="AN81" s="190"/>
      <c r="AO81" s="190"/>
      <c r="AP81" s="190"/>
      <c r="AQ81" s="190"/>
      <c r="AR81" s="190"/>
      <c r="AS81" s="190"/>
      <c r="AT81" s="190"/>
      <c r="AU81" s="190"/>
      <c r="AV81" s="190"/>
      <c r="AW81" s="190"/>
      <c r="AX81" s="190"/>
      <c r="AY81" s="190"/>
      <c r="AZ81" s="190"/>
    </row>
    <row r="82" ht="47.25">
      <c r="A82" s="24" t="s">
        <v>86</v>
      </c>
      <c r="B82" s="48" t="s">
        <v>176</v>
      </c>
      <c r="C82" s="25" t="s">
        <v>177</v>
      </c>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t="s">
        <v>570</v>
      </c>
      <c r="AC82" s="190"/>
      <c r="AD82" s="190"/>
      <c r="AE82" s="173">
        <v>1.3640000000000001</v>
      </c>
      <c r="AF82" s="190"/>
      <c r="AG82" s="190"/>
      <c r="AH82" s="190"/>
      <c r="AI82" s="190"/>
      <c r="AJ82" s="190"/>
      <c r="AK82" s="190"/>
      <c r="AL82" s="190"/>
      <c r="AM82" s="190"/>
      <c r="AN82" s="190"/>
      <c r="AO82" s="190"/>
      <c r="AP82" s="190"/>
      <c r="AQ82" s="190"/>
      <c r="AR82" s="190"/>
      <c r="AS82" s="190"/>
      <c r="AT82" s="190"/>
      <c r="AU82" s="190"/>
      <c r="AV82" s="190"/>
      <c r="AW82" s="190"/>
      <c r="AX82" s="190"/>
      <c r="AY82" s="190"/>
      <c r="AZ82" s="190"/>
    </row>
    <row r="83" ht="47.25">
      <c r="A83" s="24" t="s">
        <v>89</v>
      </c>
      <c r="B83" s="48" t="s">
        <v>178</v>
      </c>
      <c r="C83" s="25" t="s">
        <v>179</v>
      </c>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t="s">
        <v>570</v>
      </c>
      <c r="AC83" s="190"/>
      <c r="AD83" s="190"/>
      <c r="AE83" s="173">
        <v>0.76000000000000001</v>
      </c>
      <c r="AF83" s="190"/>
      <c r="AG83" s="190"/>
      <c r="AH83" s="190"/>
      <c r="AI83" s="190"/>
      <c r="AJ83" s="190"/>
      <c r="AK83" s="190"/>
      <c r="AL83" s="190"/>
      <c r="AM83" s="190"/>
      <c r="AN83" s="190"/>
      <c r="AO83" s="190"/>
      <c r="AP83" s="190"/>
      <c r="AQ83" s="190"/>
      <c r="AR83" s="190"/>
      <c r="AS83" s="190"/>
      <c r="AT83" s="190"/>
      <c r="AU83" s="190"/>
      <c r="AV83" s="190"/>
      <c r="AW83" s="190"/>
      <c r="AX83" s="190"/>
      <c r="AY83" s="190"/>
      <c r="AZ83" s="190"/>
    </row>
    <row r="84" ht="63">
      <c r="A84" s="24" t="s">
        <v>92</v>
      </c>
      <c r="B84" s="48" t="s">
        <v>180</v>
      </c>
      <c r="C84" s="25" t="s">
        <v>181</v>
      </c>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t="s">
        <v>570</v>
      </c>
      <c r="AC84" s="190"/>
      <c r="AD84" s="190"/>
      <c r="AE84" s="173">
        <v>2.5</v>
      </c>
      <c r="AF84" s="190"/>
      <c r="AG84" s="190"/>
      <c r="AH84" s="190"/>
      <c r="AI84" s="190"/>
      <c r="AJ84" s="190"/>
      <c r="AK84" s="190"/>
      <c r="AL84" s="190"/>
      <c r="AM84" s="190"/>
      <c r="AN84" s="190"/>
      <c r="AO84" s="190"/>
      <c r="AP84" s="190"/>
      <c r="AQ84" s="190"/>
      <c r="AR84" s="190"/>
      <c r="AS84" s="190"/>
      <c r="AT84" s="190"/>
      <c r="AU84" s="190"/>
      <c r="AV84" s="190"/>
      <c r="AW84" s="190"/>
      <c r="AX84" s="190"/>
      <c r="AY84" s="190"/>
      <c r="AZ84" s="190"/>
    </row>
    <row r="85" ht="63">
      <c r="A85" s="24" t="s">
        <v>95</v>
      </c>
      <c r="B85" s="48" t="s">
        <v>182</v>
      </c>
      <c r="C85" s="25" t="s">
        <v>183</v>
      </c>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t="s">
        <v>570</v>
      </c>
      <c r="AC85" s="190"/>
      <c r="AD85" s="190"/>
      <c r="AE85" s="173">
        <v>3.3999999999999999</v>
      </c>
      <c r="AF85" s="190"/>
      <c r="AG85" s="190"/>
      <c r="AH85" s="190"/>
      <c r="AI85" s="190"/>
      <c r="AJ85" s="190"/>
      <c r="AK85" s="190"/>
      <c r="AL85" s="190"/>
      <c r="AM85" s="190"/>
      <c r="AN85" s="190"/>
      <c r="AO85" s="190"/>
      <c r="AP85" s="190"/>
      <c r="AQ85" s="190"/>
      <c r="AR85" s="190"/>
      <c r="AS85" s="190"/>
      <c r="AT85" s="190"/>
      <c r="AU85" s="190"/>
      <c r="AV85" s="190"/>
      <c r="AW85" s="190"/>
      <c r="AX85" s="190"/>
      <c r="AY85" s="190"/>
      <c r="AZ85" s="190"/>
    </row>
    <row r="86" ht="47.25">
      <c r="A86" s="24" t="s">
        <v>98</v>
      </c>
      <c r="B86" s="48" t="s">
        <v>184</v>
      </c>
      <c r="C86" s="25" t="s">
        <v>185</v>
      </c>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t="s">
        <v>570</v>
      </c>
      <c r="AO86" s="190"/>
      <c r="AP86" s="190"/>
      <c r="AQ86" s="173">
        <v>1.45</v>
      </c>
      <c r="AR86" s="190"/>
      <c r="AS86" s="190"/>
      <c r="AT86" s="190"/>
      <c r="AU86" s="190"/>
      <c r="AV86" s="190"/>
      <c r="AW86" s="190"/>
      <c r="AX86" s="190"/>
      <c r="AY86" s="190"/>
      <c r="AZ86" s="190"/>
    </row>
    <row r="87" ht="47.25">
      <c r="A87" s="24" t="s">
        <v>101</v>
      </c>
      <c r="B87" s="48" t="s">
        <v>186</v>
      </c>
      <c r="C87" s="25" t="s">
        <v>187</v>
      </c>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t="s">
        <v>570</v>
      </c>
      <c r="AO87" s="190"/>
      <c r="AP87" s="190"/>
      <c r="AQ87" s="173">
        <v>1.1000000000000001</v>
      </c>
      <c r="AR87" s="190"/>
      <c r="AS87" s="190"/>
      <c r="AT87" s="190"/>
      <c r="AU87" s="190"/>
      <c r="AV87" s="190"/>
      <c r="AW87" s="190"/>
      <c r="AX87" s="190"/>
      <c r="AY87" s="190"/>
      <c r="AZ87" s="190"/>
    </row>
    <row r="88" ht="47.25">
      <c r="A88" s="24" t="s">
        <v>104</v>
      </c>
      <c r="B88" s="48" t="s">
        <v>188</v>
      </c>
      <c r="C88" s="25" t="s">
        <v>189</v>
      </c>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t="s">
        <v>570</v>
      </c>
      <c r="AO88" s="190"/>
      <c r="AP88" s="190"/>
      <c r="AQ88" s="173">
        <v>5.5199999999999996</v>
      </c>
      <c r="AR88" s="190"/>
      <c r="AS88" s="190"/>
      <c r="AT88" s="190"/>
      <c r="AU88" s="190"/>
      <c r="AV88" s="190"/>
      <c r="AW88" s="190"/>
      <c r="AX88" s="190"/>
      <c r="AY88" s="190"/>
      <c r="AZ88" s="190"/>
    </row>
    <row r="89" ht="47.25">
      <c r="A89" s="24" t="s">
        <v>107</v>
      </c>
      <c r="B89" s="48" t="s">
        <v>190</v>
      </c>
      <c r="C89" s="25" t="s">
        <v>191</v>
      </c>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t="s">
        <v>570</v>
      </c>
      <c r="AC89" s="190"/>
      <c r="AD89" s="190"/>
      <c r="AE89" s="173">
        <v>7.7000000000000002</v>
      </c>
      <c r="AF89" s="190"/>
      <c r="AG89" s="190"/>
      <c r="AH89" s="190"/>
      <c r="AI89" s="190"/>
      <c r="AJ89" s="190"/>
      <c r="AK89" s="190"/>
      <c r="AL89" s="190"/>
      <c r="AM89" s="190"/>
      <c r="AN89" s="190"/>
      <c r="AO89" s="190"/>
      <c r="AP89" s="190"/>
      <c r="AQ89" s="190"/>
      <c r="AR89" s="190"/>
      <c r="AS89" s="190"/>
      <c r="AT89" s="190"/>
      <c r="AU89" s="190"/>
      <c r="AV89" s="190"/>
      <c r="AW89" s="190"/>
      <c r="AX89" s="190"/>
      <c r="AY89" s="190"/>
      <c r="AZ89" s="190"/>
    </row>
    <row r="90" ht="47.25">
      <c r="A90" s="24" t="s">
        <v>110</v>
      </c>
      <c r="B90" s="48" t="s">
        <v>192</v>
      </c>
      <c r="C90" s="25" t="s">
        <v>193</v>
      </c>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t="s">
        <v>570</v>
      </c>
      <c r="AO90" s="190"/>
      <c r="AP90" s="190"/>
      <c r="AQ90" s="173">
        <v>4.7560000000000002</v>
      </c>
      <c r="AR90" s="190"/>
      <c r="AS90" s="190"/>
      <c r="AT90" s="190"/>
      <c r="AU90" s="190"/>
      <c r="AV90" s="190"/>
      <c r="AW90" s="190"/>
      <c r="AX90" s="190"/>
      <c r="AY90" s="190"/>
      <c r="AZ90" s="190"/>
    </row>
  </sheetData>
  <sheetProtection password="0" autoFilter="0" content="1" deleteColumns="0" deleteRows="0" formatCells="0" formatColumns="0" formatRows="0" insertColumns="0" insertHyperlinks="0" insertRows="0" pivotTables="0" selectLockedCells="1" selectUnlockedCells="1" sheet="0" sort="0"/>
  <mergeCells count="32">
    <mergeCell ref="A4:AZ4"/>
    <mergeCell ref="A6:AZ6"/>
    <mergeCell ref="A7:AZ7"/>
    <mergeCell ref="A9:AZ9"/>
    <mergeCell ref="A11:AZ11"/>
    <mergeCell ref="A12:AZ12"/>
    <mergeCell ref="A13:AY13"/>
    <mergeCell ref="A14:A18"/>
    <mergeCell ref="B14:B18"/>
    <mergeCell ref="C14:C18"/>
    <mergeCell ref="D14:O16"/>
    <mergeCell ref="P14:AY14"/>
    <mergeCell ref="AZ14:AZ18"/>
    <mergeCell ref="P15:AA16"/>
    <mergeCell ref="AB15:AM16"/>
    <mergeCell ref="AN15:AY16"/>
    <mergeCell ref="BO15:BU16"/>
    <mergeCell ref="BV15:CB16"/>
    <mergeCell ref="CC15:CI16"/>
    <mergeCell ref="CJ15:CP16"/>
    <mergeCell ref="D17:I17"/>
    <mergeCell ref="J17:O17"/>
    <mergeCell ref="P17:U17"/>
    <mergeCell ref="V17:AA17"/>
    <mergeCell ref="AB17:AG17"/>
    <mergeCell ref="AH17:AM17"/>
    <mergeCell ref="AN17:AS17"/>
    <mergeCell ref="AT17:AY17"/>
    <mergeCell ref="BO17:BU17"/>
    <mergeCell ref="BV17:CB17"/>
    <mergeCell ref="CC17:CI17"/>
    <mergeCell ref="CJ17:CP17"/>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A6" zoomScale="60" workbookViewId="0">
      <selection activeCell="A19" activeCellId="0" sqref="A19:C89"/>
    </sheetView>
  </sheetViews>
  <sheetFormatPr defaultColWidth="8" defaultRowHeight="15"/>
  <cols>
    <col bestFit="0" customWidth="1" min="1" max="1" style="13" width="11.375"/>
    <col bestFit="0" customWidth="1" min="2" max="2" style="13" width="24.5"/>
    <col bestFit="0" customWidth="1" min="3" max="3" style="13" width="13.875"/>
    <col bestFit="0" customWidth="1" min="4" max="87" style="13" width="6"/>
    <col bestFit="0" customWidth="1" min="88" max="88" style="13" width="23.5"/>
    <col bestFit="0" customWidth="1" min="89" max="98" style="13" width="5"/>
    <col bestFit="0" customWidth="0" min="99" max="16384" style="13" width="9"/>
  </cols>
  <sheetData>
    <row r="1" ht="17.25">
      <c r="AF1" s="13"/>
      <c r="AG1" s="13"/>
      <c r="AH1" s="13"/>
      <c r="AI1" s="13"/>
      <c r="AJ1" s="13"/>
      <c r="AK1" s="13"/>
      <c r="AL1" s="13"/>
      <c r="AM1" s="13"/>
      <c r="AN1" s="13"/>
      <c r="AO1" s="13"/>
      <c r="AP1" s="13"/>
      <c r="AS1" s="2" t="s">
        <v>571</v>
      </c>
    </row>
    <row r="2" ht="17.25">
      <c r="AF2" s="13"/>
      <c r="AG2" s="13"/>
      <c r="AH2" s="13"/>
      <c r="AI2" s="13"/>
      <c r="AJ2" s="13"/>
      <c r="AK2" s="13"/>
      <c r="AL2" s="13"/>
      <c r="AM2" s="13"/>
      <c r="AN2" s="13"/>
      <c r="AO2" s="13"/>
      <c r="AP2" s="13"/>
      <c r="AS2" s="4" t="s">
        <v>1</v>
      </c>
    </row>
    <row r="3" ht="17.25">
      <c r="AF3" s="13"/>
      <c r="AG3" s="13"/>
      <c r="AH3" s="13"/>
      <c r="AI3" s="13"/>
      <c r="AJ3" s="13"/>
      <c r="AK3" s="13"/>
      <c r="AL3" s="13"/>
      <c r="AM3" s="13"/>
      <c r="AN3" s="13"/>
      <c r="AO3" s="13"/>
      <c r="AP3" s="13"/>
      <c r="AS3" s="4" t="s">
        <v>2</v>
      </c>
    </row>
    <row r="4" ht="15.75">
      <c r="A4" s="139" t="s">
        <v>572</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row>
    <row r="5" ht="15.75">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row>
    <row r="6" ht="17.25">
      <c r="A6" s="7" t="s">
        <v>368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row>
    <row r="8" ht="15.7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3"/>
      <c r="AU8" s="13"/>
      <c r="AV8" s="62"/>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I8" s="218"/>
    </row>
    <row r="9" ht="15.75">
      <c r="A9" s="12" t="s">
        <v>369</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row>
    <row r="10" ht="15.7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row>
    <row r="13" ht="15.7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row>
    <row r="14" ht="24.75" customHeight="1">
      <c r="A14" s="31" t="s">
        <v>10</v>
      </c>
      <c r="B14" s="31" t="s">
        <v>11</v>
      </c>
      <c r="C14" s="31" t="s">
        <v>371</v>
      </c>
      <c r="D14" s="63" t="s">
        <v>573</v>
      </c>
      <c r="E14" s="63"/>
      <c r="F14" s="63"/>
      <c r="G14" s="63"/>
      <c r="H14" s="63"/>
      <c r="I14" s="63"/>
      <c r="J14" s="63"/>
      <c r="K14" s="63"/>
      <c r="L14" s="63"/>
      <c r="M14" s="63"/>
      <c r="N14" s="63"/>
      <c r="O14" s="63"/>
      <c r="P14" s="63"/>
      <c r="Q14" s="63"/>
      <c r="R14" s="68" t="s">
        <v>574</v>
      </c>
      <c r="S14" s="219"/>
      <c r="T14" s="219"/>
      <c r="U14" s="219"/>
      <c r="V14" s="219"/>
      <c r="W14" s="219"/>
      <c r="X14" s="219"/>
      <c r="Y14" s="219"/>
      <c r="Z14" s="219"/>
      <c r="AA14" s="219"/>
      <c r="AB14" s="219"/>
      <c r="AC14" s="219"/>
      <c r="AD14" s="219"/>
      <c r="AE14" s="69"/>
      <c r="AF14" s="152" t="s">
        <v>575</v>
      </c>
      <c r="AG14" s="152"/>
      <c r="AH14" s="152"/>
      <c r="AI14" s="152"/>
      <c r="AJ14" s="152"/>
      <c r="AK14" s="152"/>
      <c r="AL14" s="152"/>
      <c r="AM14" s="152"/>
      <c r="AN14" s="152"/>
      <c r="AO14" s="152"/>
      <c r="AP14" s="152"/>
      <c r="AQ14" s="152"/>
      <c r="AR14" s="152"/>
      <c r="AS14" s="152"/>
      <c r="AT14" s="152" t="s">
        <v>575</v>
      </c>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63" t="s">
        <v>210</v>
      </c>
    </row>
    <row r="15" ht="29.25" customHeight="1">
      <c r="A15" s="31"/>
      <c r="B15" s="31"/>
      <c r="C15" s="31"/>
      <c r="D15" s="63"/>
      <c r="E15" s="63"/>
      <c r="F15" s="63"/>
      <c r="G15" s="63"/>
      <c r="H15" s="63"/>
      <c r="I15" s="63"/>
      <c r="J15" s="63"/>
      <c r="K15" s="63"/>
      <c r="L15" s="63"/>
      <c r="M15" s="63"/>
      <c r="N15" s="63"/>
      <c r="O15" s="63"/>
      <c r="P15" s="63"/>
      <c r="Q15" s="63"/>
      <c r="R15" s="73"/>
      <c r="S15" s="74"/>
      <c r="T15" s="74"/>
      <c r="U15" s="74"/>
      <c r="V15" s="74"/>
      <c r="W15" s="74"/>
      <c r="X15" s="74"/>
      <c r="Y15" s="74"/>
      <c r="Z15" s="74"/>
      <c r="AA15" s="74"/>
      <c r="AB15" s="74"/>
      <c r="AC15" s="74"/>
      <c r="AD15" s="74"/>
      <c r="AE15" s="75"/>
      <c r="AF15" s="152">
        <v>2018</v>
      </c>
      <c r="AG15" s="152"/>
      <c r="AH15" s="152"/>
      <c r="AI15" s="152"/>
      <c r="AJ15" s="152"/>
      <c r="AK15" s="152"/>
      <c r="AL15" s="152"/>
      <c r="AM15" s="152"/>
      <c r="AN15" s="152"/>
      <c r="AO15" s="152"/>
      <c r="AP15" s="152"/>
      <c r="AQ15" s="152"/>
      <c r="AR15" s="152"/>
      <c r="AS15" s="152"/>
      <c r="AT15" s="152">
        <v>2019</v>
      </c>
      <c r="AU15" s="152"/>
      <c r="AV15" s="152"/>
      <c r="AW15" s="152"/>
      <c r="AX15" s="152"/>
      <c r="AY15" s="152"/>
      <c r="AZ15" s="152"/>
      <c r="BA15" s="152"/>
      <c r="BB15" s="152"/>
      <c r="BC15" s="152"/>
      <c r="BD15" s="152"/>
      <c r="BE15" s="152"/>
      <c r="BF15" s="152"/>
      <c r="BG15" s="152"/>
      <c r="BH15" s="152">
        <v>2020</v>
      </c>
      <c r="BI15" s="152"/>
      <c r="BJ15" s="152"/>
      <c r="BK15" s="152"/>
      <c r="BL15" s="152"/>
      <c r="BM15" s="152"/>
      <c r="BN15" s="152"/>
      <c r="BO15" s="152"/>
      <c r="BP15" s="152"/>
      <c r="BQ15" s="152"/>
      <c r="BR15" s="152"/>
      <c r="BS15" s="152"/>
      <c r="BT15" s="152"/>
      <c r="BU15" s="152"/>
      <c r="BV15" s="120" t="s">
        <v>576</v>
      </c>
      <c r="BW15" s="120"/>
      <c r="BX15" s="120"/>
      <c r="BY15" s="120"/>
      <c r="BZ15" s="120"/>
      <c r="CA15" s="120"/>
      <c r="CB15" s="120"/>
      <c r="CC15" s="120"/>
      <c r="CD15" s="120"/>
      <c r="CE15" s="120"/>
      <c r="CF15" s="120"/>
      <c r="CG15" s="120"/>
      <c r="CH15" s="120"/>
      <c r="CI15" s="120"/>
      <c r="CJ15" s="63"/>
    </row>
    <row r="16" ht="45" customHeight="1">
      <c r="A16" s="31"/>
      <c r="B16" s="31"/>
      <c r="C16" s="31"/>
      <c r="D16" s="152" t="s">
        <v>211</v>
      </c>
      <c r="E16" s="152"/>
      <c r="F16" s="152"/>
      <c r="G16" s="152"/>
      <c r="H16" s="152"/>
      <c r="I16" s="152"/>
      <c r="J16" s="152"/>
      <c r="K16" s="31" t="s">
        <v>34</v>
      </c>
      <c r="L16" s="31"/>
      <c r="M16" s="31"/>
      <c r="N16" s="31"/>
      <c r="O16" s="31"/>
      <c r="P16" s="31"/>
      <c r="Q16" s="31"/>
      <c r="R16" s="152" t="s">
        <v>211</v>
      </c>
      <c r="S16" s="152"/>
      <c r="T16" s="152"/>
      <c r="U16" s="152"/>
      <c r="V16" s="152"/>
      <c r="W16" s="152"/>
      <c r="X16" s="152"/>
      <c r="Y16" s="31" t="s">
        <v>34</v>
      </c>
      <c r="Z16" s="31"/>
      <c r="AA16" s="31"/>
      <c r="AB16" s="31"/>
      <c r="AC16" s="31"/>
      <c r="AD16" s="31"/>
      <c r="AE16" s="31"/>
      <c r="AF16" s="152" t="s">
        <v>211</v>
      </c>
      <c r="AG16" s="152"/>
      <c r="AH16" s="152"/>
      <c r="AI16" s="152"/>
      <c r="AJ16" s="152"/>
      <c r="AK16" s="152"/>
      <c r="AL16" s="152"/>
      <c r="AM16" s="31" t="s">
        <v>34</v>
      </c>
      <c r="AN16" s="31"/>
      <c r="AO16" s="31"/>
      <c r="AP16" s="31"/>
      <c r="AQ16" s="31"/>
      <c r="AR16" s="31"/>
      <c r="AS16" s="31"/>
      <c r="AT16" s="152" t="s">
        <v>211</v>
      </c>
      <c r="AU16" s="152"/>
      <c r="AV16" s="152"/>
      <c r="AW16" s="152"/>
      <c r="AX16" s="152"/>
      <c r="AY16" s="152"/>
      <c r="AZ16" s="152"/>
      <c r="BA16" s="31" t="s">
        <v>34</v>
      </c>
      <c r="BB16" s="31"/>
      <c r="BC16" s="31"/>
      <c r="BD16" s="31"/>
      <c r="BE16" s="31"/>
      <c r="BF16" s="31"/>
      <c r="BG16" s="31"/>
      <c r="BH16" s="152" t="s">
        <v>211</v>
      </c>
      <c r="BI16" s="152"/>
      <c r="BJ16" s="152"/>
      <c r="BK16" s="152"/>
      <c r="BL16" s="152"/>
      <c r="BM16" s="152"/>
      <c r="BN16" s="152"/>
      <c r="BO16" s="31" t="s">
        <v>34</v>
      </c>
      <c r="BP16" s="31"/>
      <c r="BQ16" s="31"/>
      <c r="BR16" s="31"/>
      <c r="BS16" s="31"/>
      <c r="BT16" s="31"/>
      <c r="BU16" s="31"/>
      <c r="BV16" s="152" t="s">
        <v>211</v>
      </c>
      <c r="BW16" s="152"/>
      <c r="BX16" s="152"/>
      <c r="BY16" s="152"/>
      <c r="BZ16" s="152"/>
      <c r="CA16" s="152"/>
      <c r="CB16" s="152"/>
      <c r="CC16" s="31" t="s">
        <v>34</v>
      </c>
      <c r="CD16" s="31"/>
      <c r="CE16" s="31"/>
      <c r="CF16" s="31"/>
      <c r="CG16" s="31"/>
      <c r="CH16" s="31"/>
      <c r="CI16" s="31"/>
      <c r="CJ16" s="63"/>
    </row>
    <row r="17" ht="60.75" customHeight="1">
      <c r="A17" s="31"/>
      <c r="B17" s="31"/>
      <c r="C17" s="31"/>
      <c r="D17" s="64" t="s">
        <v>411</v>
      </c>
      <c r="E17" s="64" t="s">
        <v>412</v>
      </c>
      <c r="F17" s="64" t="s">
        <v>577</v>
      </c>
      <c r="G17" s="64" t="s">
        <v>578</v>
      </c>
      <c r="H17" s="64" t="s">
        <v>579</v>
      </c>
      <c r="I17" s="64" t="s">
        <v>414</v>
      </c>
      <c r="J17" s="121" t="s">
        <v>415</v>
      </c>
      <c r="K17" s="64" t="s">
        <v>411</v>
      </c>
      <c r="L17" s="64" t="s">
        <v>412</v>
      </c>
      <c r="M17" s="64" t="s">
        <v>577</v>
      </c>
      <c r="N17" s="64" t="s">
        <v>578</v>
      </c>
      <c r="O17" s="64" t="s">
        <v>579</v>
      </c>
      <c r="P17" s="64" t="s">
        <v>414</v>
      </c>
      <c r="Q17" s="121" t="s">
        <v>415</v>
      </c>
      <c r="R17" s="64" t="s">
        <v>411</v>
      </c>
      <c r="S17" s="64" t="s">
        <v>412</v>
      </c>
      <c r="T17" s="64" t="s">
        <v>577</v>
      </c>
      <c r="U17" s="64" t="s">
        <v>578</v>
      </c>
      <c r="V17" s="64" t="s">
        <v>579</v>
      </c>
      <c r="W17" s="64" t="s">
        <v>414</v>
      </c>
      <c r="X17" s="121" t="s">
        <v>415</v>
      </c>
      <c r="Y17" s="64" t="s">
        <v>411</v>
      </c>
      <c r="Z17" s="64" t="s">
        <v>412</v>
      </c>
      <c r="AA17" s="64" t="s">
        <v>577</v>
      </c>
      <c r="AB17" s="64" t="s">
        <v>578</v>
      </c>
      <c r="AC17" s="64" t="s">
        <v>579</v>
      </c>
      <c r="AD17" s="64" t="s">
        <v>414</v>
      </c>
      <c r="AE17" s="121" t="s">
        <v>415</v>
      </c>
      <c r="AF17" s="64" t="s">
        <v>411</v>
      </c>
      <c r="AG17" s="64" t="s">
        <v>412</v>
      </c>
      <c r="AH17" s="64" t="s">
        <v>577</v>
      </c>
      <c r="AI17" s="64" t="s">
        <v>578</v>
      </c>
      <c r="AJ17" s="64" t="s">
        <v>579</v>
      </c>
      <c r="AK17" s="64" t="s">
        <v>414</v>
      </c>
      <c r="AL17" s="121" t="s">
        <v>415</v>
      </c>
      <c r="AM17" s="64" t="s">
        <v>411</v>
      </c>
      <c r="AN17" s="64" t="s">
        <v>412</v>
      </c>
      <c r="AO17" s="64" t="s">
        <v>577</v>
      </c>
      <c r="AP17" s="64" t="s">
        <v>578</v>
      </c>
      <c r="AQ17" s="64" t="s">
        <v>579</v>
      </c>
      <c r="AR17" s="64" t="s">
        <v>414</v>
      </c>
      <c r="AS17" s="121" t="s">
        <v>415</v>
      </c>
      <c r="AT17" s="64" t="s">
        <v>411</v>
      </c>
      <c r="AU17" s="64" t="s">
        <v>412</v>
      </c>
      <c r="AV17" s="64" t="s">
        <v>577</v>
      </c>
      <c r="AW17" s="64" t="s">
        <v>578</v>
      </c>
      <c r="AX17" s="64" t="s">
        <v>579</v>
      </c>
      <c r="AY17" s="64" t="s">
        <v>414</v>
      </c>
      <c r="AZ17" s="121" t="s">
        <v>415</v>
      </c>
      <c r="BA17" s="64" t="s">
        <v>411</v>
      </c>
      <c r="BB17" s="64" t="s">
        <v>412</v>
      </c>
      <c r="BC17" s="64" t="s">
        <v>577</v>
      </c>
      <c r="BD17" s="64" t="s">
        <v>578</v>
      </c>
      <c r="BE17" s="64" t="s">
        <v>579</v>
      </c>
      <c r="BF17" s="64" t="s">
        <v>414</v>
      </c>
      <c r="BG17" s="121" t="s">
        <v>415</v>
      </c>
      <c r="BH17" s="64" t="s">
        <v>411</v>
      </c>
      <c r="BI17" s="64" t="s">
        <v>412</v>
      </c>
      <c r="BJ17" s="64" t="s">
        <v>577</v>
      </c>
      <c r="BK17" s="64" t="s">
        <v>578</v>
      </c>
      <c r="BL17" s="64" t="s">
        <v>579</v>
      </c>
      <c r="BM17" s="64" t="s">
        <v>414</v>
      </c>
      <c r="BN17" s="121" t="s">
        <v>415</v>
      </c>
      <c r="BO17" s="64" t="s">
        <v>411</v>
      </c>
      <c r="BP17" s="64" t="s">
        <v>412</v>
      </c>
      <c r="BQ17" s="64" t="s">
        <v>577</v>
      </c>
      <c r="BR17" s="64" t="s">
        <v>578</v>
      </c>
      <c r="BS17" s="64" t="s">
        <v>579</v>
      </c>
      <c r="BT17" s="64" t="s">
        <v>414</v>
      </c>
      <c r="BU17" s="121" t="s">
        <v>415</v>
      </c>
      <c r="BV17" s="64" t="s">
        <v>411</v>
      </c>
      <c r="BW17" s="64" t="s">
        <v>412</v>
      </c>
      <c r="BX17" s="64" t="s">
        <v>577</v>
      </c>
      <c r="BY17" s="64" t="s">
        <v>578</v>
      </c>
      <c r="BZ17" s="64" t="s">
        <v>579</v>
      </c>
      <c r="CA17" s="64" t="s">
        <v>414</v>
      </c>
      <c r="CB17" s="121" t="s">
        <v>415</v>
      </c>
      <c r="CC17" s="64" t="s">
        <v>411</v>
      </c>
      <c r="CD17" s="64" t="s">
        <v>412</v>
      </c>
      <c r="CE17" s="64" t="s">
        <v>577</v>
      </c>
      <c r="CF17" s="64" t="s">
        <v>578</v>
      </c>
      <c r="CG17" s="64" t="s">
        <v>579</v>
      </c>
      <c r="CH17" s="64" t="s">
        <v>414</v>
      </c>
      <c r="CI17" s="121" t="s">
        <v>415</v>
      </c>
      <c r="CJ17" s="63"/>
    </row>
    <row r="18" ht="15.75">
      <c r="A18" s="152">
        <v>1</v>
      </c>
      <c r="B18" s="152">
        <v>2</v>
      </c>
      <c r="C18" s="152">
        <v>3</v>
      </c>
      <c r="D18" s="165" t="s">
        <v>495</v>
      </c>
      <c r="E18" s="165" t="s">
        <v>496</v>
      </c>
      <c r="F18" s="165" t="s">
        <v>497</v>
      </c>
      <c r="G18" s="165" t="s">
        <v>498</v>
      </c>
      <c r="H18" s="165" t="s">
        <v>499</v>
      </c>
      <c r="I18" s="165" t="s">
        <v>500</v>
      </c>
      <c r="J18" s="165" t="s">
        <v>501</v>
      </c>
      <c r="K18" s="165" t="s">
        <v>502</v>
      </c>
      <c r="L18" s="165" t="s">
        <v>503</v>
      </c>
      <c r="M18" s="165" t="s">
        <v>504</v>
      </c>
      <c r="N18" s="165" t="s">
        <v>505</v>
      </c>
      <c r="O18" s="165" t="s">
        <v>506</v>
      </c>
      <c r="P18" s="165" t="s">
        <v>507</v>
      </c>
      <c r="Q18" s="165" t="s">
        <v>508</v>
      </c>
      <c r="R18" s="165" t="s">
        <v>534</v>
      </c>
      <c r="S18" s="165" t="s">
        <v>535</v>
      </c>
      <c r="T18" s="165" t="s">
        <v>536</v>
      </c>
      <c r="U18" s="165" t="s">
        <v>537</v>
      </c>
      <c r="V18" s="165" t="s">
        <v>538</v>
      </c>
      <c r="W18" s="165" t="s">
        <v>539</v>
      </c>
      <c r="X18" s="165" t="s">
        <v>580</v>
      </c>
      <c r="Y18" s="165" t="s">
        <v>540</v>
      </c>
      <c r="Z18" s="165" t="s">
        <v>541</v>
      </c>
      <c r="AA18" s="165" t="s">
        <v>542</v>
      </c>
      <c r="AB18" s="165" t="s">
        <v>543</v>
      </c>
      <c r="AC18" s="165" t="s">
        <v>544</v>
      </c>
      <c r="AD18" s="165" t="s">
        <v>545</v>
      </c>
      <c r="AE18" s="165" t="s">
        <v>581</v>
      </c>
      <c r="AF18" s="165" t="s">
        <v>416</v>
      </c>
      <c r="AG18" s="165" t="s">
        <v>417</v>
      </c>
      <c r="AH18" s="165" t="s">
        <v>418</v>
      </c>
      <c r="AI18" s="165" t="s">
        <v>419</v>
      </c>
      <c r="AJ18" s="165" t="s">
        <v>420</v>
      </c>
      <c r="AK18" s="165" t="s">
        <v>421</v>
      </c>
      <c r="AL18" s="165" t="s">
        <v>422</v>
      </c>
      <c r="AM18" s="165" t="s">
        <v>423</v>
      </c>
      <c r="AN18" s="165" t="s">
        <v>424</v>
      </c>
      <c r="AO18" s="165" t="s">
        <v>425</v>
      </c>
      <c r="AP18" s="165" t="s">
        <v>426</v>
      </c>
      <c r="AQ18" s="165" t="s">
        <v>427</v>
      </c>
      <c r="AR18" s="165" t="s">
        <v>428</v>
      </c>
      <c r="AS18" s="165" t="s">
        <v>429</v>
      </c>
      <c r="AT18" s="165" t="s">
        <v>582</v>
      </c>
      <c r="AU18" s="165" t="s">
        <v>583</v>
      </c>
      <c r="AV18" s="165" t="s">
        <v>584</v>
      </c>
      <c r="AW18" s="165" t="s">
        <v>585</v>
      </c>
      <c r="AX18" s="165" t="s">
        <v>586</v>
      </c>
      <c r="AY18" s="165" t="s">
        <v>587</v>
      </c>
      <c r="AZ18" s="165" t="s">
        <v>588</v>
      </c>
      <c r="BA18" s="165" t="s">
        <v>589</v>
      </c>
      <c r="BB18" s="165" t="s">
        <v>590</v>
      </c>
      <c r="BC18" s="165" t="s">
        <v>591</v>
      </c>
      <c r="BD18" s="165" t="s">
        <v>592</v>
      </c>
      <c r="BE18" s="165" t="s">
        <v>593</v>
      </c>
      <c r="BF18" s="165" t="s">
        <v>594</v>
      </c>
      <c r="BG18" s="165" t="s">
        <v>595</v>
      </c>
      <c r="BH18" s="165" t="s">
        <v>596</v>
      </c>
      <c r="BI18" s="165" t="s">
        <v>597</v>
      </c>
      <c r="BJ18" s="165" t="s">
        <v>598</v>
      </c>
      <c r="BK18" s="165" t="s">
        <v>599</v>
      </c>
      <c r="BL18" s="165" t="s">
        <v>600</v>
      </c>
      <c r="BM18" s="165" t="s">
        <v>601</v>
      </c>
      <c r="BN18" s="165" t="s">
        <v>602</v>
      </c>
      <c r="BO18" s="165" t="s">
        <v>603</v>
      </c>
      <c r="BP18" s="165" t="s">
        <v>604</v>
      </c>
      <c r="BQ18" s="165" t="s">
        <v>605</v>
      </c>
      <c r="BR18" s="165" t="s">
        <v>606</v>
      </c>
      <c r="BS18" s="165" t="s">
        <v>607</v>
      </c>
      <c r="BT18" s="165" t="s">
        <v>608</v>
      </c>
      <c r="BU18" s="165" t="s">
        <v>609</v>
      </c>
      <c r="BV18" s="165" t="s">
        <v>430</v>
      </c>
      <c r="BW18" s="165" t="s">
        <v>431</v>
      </c>
      <c r="BX18" s="165" t="s">
        <v>432</v>
      </c>
      <c r="BY18" s="165" t="s">
        <v>433</v>
      </c>
      <c r="BZ18" s="165" t="s">
        <v>434</v>
      </c>
      <c r="CA18" s="165" t="s">
        <v>435</v>
      </c>
      <c r="CB18" s="165" t="s">
        <v>436</v>
      </c>
      <c r="CC18" s="165" t="s">
        <v>437</v>
      </c>
      <c r="CD18" s="165" t="s">
        <v>438</v>
      </c>
      <c r="CE18" s="165" t="s">
        <v>439</v>
      </c>
      <c r="CF18" s="165" t="s">
        <v>440</v>
      </c>
      <c r="CG18" s="165" t="s">
        <v>441</v>
      </c>
      <c r="CH18" s="165" t="s">
        <v>442</v>
      </c>
      <c r="CI18" s="165" t="s">
        <v>443</v>
      </c>
      <c r="CJ18" s="152">
        <v>8</v>
      </c>
    </row>
    <row r="19" ht="15.75">
      <c r="A19" s="29"/>
      <c r="B19" s="214" t="s">
        <v>75</v>
      </c>
      <c r="C19" s="29"/>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row>
    <row r="20" ht="60">
      <c r="A20" s="33" t="s">
        <v>77</v>
      </c>
      <c r="B20" s="34" t="s">
        <v>78</v>
      </c>
      <c r="C20" s="126"/>
      <c r="D20" s="221">
        <f>D21+D34</f>
        <v>0</v>
      </c>
      <c r="E20" s="190">
        <f t="shared" ref="E20:BP20" si="118">E21+E34</f>
        <v>0</v>
      </c>
      <c r="F20" s="221">
        <f t="shared" si="118"/>
        <v>25.227</v>
      </c>
      <c r="G20" s="190">
        <f t="shared" si="118"/>
        <v>0</v>
      </c>
      <c r="H20" s="190">
        <f t="shared" si="118"/>
        <v>0</v>
      </c>
      <c r="I20" s="190">
        <f t="shared" si="118"/>
        <v>0</v>
      </c>
      <c r="J20" s="190">
        <f t="shared" si="118"/>
        <v>1</v>
      </c>
      <c r="K20" s="190">
        <f t="shared" si="118"/>
        <v>0</v>
      </c>
      <c r="L20" s="190">
        <f t="shared" si="118"/>
        <v>0</v>
      </c>
      <c r="M20" s="190">
        <f t="shared" si="118"/>
        <v>0</v>
      </c>
      <c r="N20" s="190">
        <f t="shared" si="118"/>
        <v>0</v>
      </c>
      <c r="O20" s="190">
        <f t="shared" si="118"/>
        <v>0</v>
      </c>
      <c r="P20" s="190">
        <f t="shared" si="118"/>
        <v>0</v>
      </c>
      <c r="Q20" s="190">
        <f t="shared" si="118"/>
        <v>0</v>
      </c>
      <c r="R20" s="190">
        <f t="shared" si="118"/>
        <v>0</v>
      </c>
      <c r="S20" s="190">
        <f t="shared" si="118"/>
        <v>0</v>
      </c>
      <c r="T20" s="190">
        <f t="shared" si="118"/>
        <v>0</v>
      </c>
      <c r="U20" s="190">
        <f t="shared" si="118"/>
        <v>0</v>
      </c>
      <c r="V20" s="190">
        <f t="shared" si="118"/>
        <v>0</v>
      </c>
      <c r="W20" s="190">
        <f t="shared" si="118"/>
        <v>0</v>
      </c>
      <c r="X20" s="190">
        <f t="shared" si="118"/>
        <v>0</v>
      </c>
      <c r="Y20" s="190">
        <f t="shared" si="118"/>
        <v>0</v>
      </c>
      <c r="Z20" s="190">
        <f t="shared" si="118"/>
        <v>0</v>
      </c>
      <c r="AA20" s="190">
        <f t="shared" si="118"/>
        <v>0</v>
      </c>
      <c r="AB20" s="190">
        <f t="shared" si="118"/>
        <v>0</v>
      </c>
      <c r="AC20" s="190">
        <f t="shared" si="118"/>
        <v>0</v>
      </c>
      <c r="AD20" s="190">
        <f t="shared" si="118"/>
        <v>0</v>
      </c>
      <c r="AE20" s="190">
        <f t="shared" si="118"/>
        <v>0</v>
      </c>
      <c r="AF20" s="221">
        <f t="shared" si="118"/>
        <v>1</v>
      </c>
      <c r="AG20" s="190">
        <f t="shared" si="118"/>
        <v>0</v>
      </c>
      <c r="AH20" s="190">
        <f t="shared" si="118"/>
        <v>0</v>
      </c>
      <c r="AI20" s="190">
        <f t="shared" si="118"/>
        <v>0</v>
      </c>
      <c r="AJ20" s="190">
        <f t="shared" si="118"/>
        <v>0</v>
      </c>
      <c r="AK20" s="190">
        <f t="shared" si="118"/>
        <v>0</v>
      </c>
      <c r="AL20" s="190">
        <f t="shared" si="118"/>
        <v>0</v>
      </c>
      <c r="AM20" s="190">
        <f t="shared" si="118"/>
        <v>0</v>
      </c>
      <c r="AN20" s="190">
        <f t="shared" si="118"/>
        <v>0</v>
      </c>
      <c r="AO20" s="190">
        <f t="shared" si="118"/>
        <v>0</v>
      </c>
      <c r="AP20" s="190">
        <f t="shared" si="118"/>
        <v>0</v>
      </c>
      <c r="AQ20" s="190">
        <f t="shared" si="118"/>
        <v>0</v>
      </c>
      <c r="AR20" s="190">
        <f t="shared" si="118"/>
        <v>0</v>
      </c>
      <c r="AS20" s="190">
        <f t="shared" si="118"/>
        <v>0</v>
      </c>
      <c r="AT20" s="190">
        <f t="shared" si="118"/>
        <v>0</v>
      </c>
      <c r="AU20" s="190">
        <f t="shared" si="118"/>
        <v>0</v>
      </c>
      <c r="AV20" s="221">
        <f t="shared" si="118"/>
        <v>4.75</v>
      </c>
      <c r="AW20" s="190">
        <f t="shared" si="118"/>
        <v>0</v>
      </c>
      <c r="AX20" s="190">
        <f t="shared" si="118"/>
        <v>0</v>
      </c>
      <c r="AY20" s="190">
        <f t="shared" si="118"/>
        <v>0</v>
      </c>
      <c r="AZ20" s="190">
        <f t="shared" si="118"/>
        <v>0</v>
      </c>
      <c r="BA20" s="190">
        <f t="shared" si="118"/>
        <v>0</v>
      </c>
      <c r="BB20" s="190">
        <f t="shared" si="118"/>
        <v>0</v>
      </c>
      <c r="BC20" s="190">
        <f t="shared" si="118"/>
        <v>0</v>
      </c>
      <c r="BD20" s="190">
        <f t="shared" si="118"/>
        <v>0</v>
      </c>
      <c r="BE20" s="190">
        <f t="shared" si="118"/>
        <v>0</v>
      </c>
      <c r="BF20" s="190">
        <f t="shared" si="118"/>
        <v>0</v>
      </c>
      <c r="BG20" s="190">
        <f t="shared" si="118"/>
        <v>0</v>
      </c>
      <c r="BH20" s="190">
        <f t="shared" si="118"/>
        <v>0</v>
      </c>
      <c r="BI20" s="190">
        <f t="shared" si="118"/>
        <v>0</v>
      </c>
      <c r="BJ20" s="221">
        <f t="shared" si="118"/>
        <v>20.48</v>
      </c>
      <c r="BK20" s="190">
        <f t="shared" si="118"/>
        <v>0</v>
      </c>
      <c r="BL20" s="190">
        <f t="shared" si="118"/>
        <v>0</v>
      </c>
      <c r="BM20" s="190">
        <f t="shared" si="118"/>
        <v>0</v>
      </c>
      <c r="BN20" s="190">
        <f t="shared" si="118"/>
        <v>0</v>
      </c>
      <c r="BO20" s="190">
        <f t="shared" si="118"/>
        <v>0</v>
      </c>
      <c r="BP20" s="190">
        <f t="shared" si="118"/>
        <v>0</v>
      </c>
      <c r="BQ20" s="190">
        <f t="shared" ref="BQ20:CI20" si="119">BQ21+BQ34</f>
        <v>0</v>
      </c>
      <c r="BR20" s="190">
        <f t="shared" si="119"/>
        <v>0</v>
      </c>
      <c r="BS20" s="190">
        <f t="shared" si="119"/>
        <v>0</v>
      </c>
      <c r="BT20" s="190">
        <f t="shared" si="119"/>
        <v>0</v>
      </c>
      <c r="BU20" s="190">
        <f t="shared" si="119"/>
        <v>0</v>
      </c>
      <c r="BV20" s="221">
        <f t="shared" si="119"/>
        <v>0</v>
      </c>
      <c r="BW20" s="190">
        <f t="shared" si="119"/>
        <v>0</v>
      </c>
      <c r="BX20" s="221">
        <f t="shared" si="119"/>
        <v>25.23</v>
      </c>
      <c r="BY20" s="190">
        <f t="shared" si="119"/>
        <v>0</v>
      </c>
      <c r="BZ20" s="190">
        <f t="shared" si="119"/>
        <v>0</v>
      </c>
      <c r="CA20" s="190">
        <f t="shared" si="119"/>
        <v>0</v>
      </c>
      <c r="CB20" s="190">
        <f t="shared" si="119"/>
        <v>7.2199999999999998</v>
      </c>
      <c r="CC20" s="190">
        <f t="shared" si="119"/>
        <v>0</v>
      </c>
      <c r="CD20" s="190">
        <f t="shared" si="119"/>
        <v>0</v>
      </c>
      <c r="CE20" s="190">
        <f t="shared" si="119"/>
        <v>0</v>
      </c>
      <c r="CF20" s="190">
        <f t="shared" si="119"/>
        <v>0</v>
      </c>
      <c r="CG20" s="190">
        <f t="shared" si="119"/>
        <v>0</v>
      </c>
      <c r="CH20" s="190">
        <f t="shared" si="119"/>
        <v>0</v>
      </c>
      <c r="CI20" s="190">
        <f t="shared" si="119"/>
        <v>0</v>
      </c>
      <c r="CJ20" s="120" t="s">
        <v>258</v>
      </c>
    </row>
    <row r="21" ht="75">
      <c r="A21" s="33" t="s">
        <v>79</v>
      </c>
      <c r="B21" s="34" t="s">
        <v>80</v>
      </c>
      <c r="C21" s="126"/>
      <c r="D21" s="190">
        <f>D22</f>
        <v>0</v>
      </c>
      <c r="E21" s="190">
        <f t="shared" ref="E21:BP21" si="120">E22</f>
        <v>0</v>
      </c>
      <c r="F21" s="190">
        <f t="shared" si="120"/>
        <v>25.227</v>
      </c>
      <c r="G21" s="190">
        <f t="shared" si="120"/>
        <v>0</v>
      </c>
      <c r="H21" s="190">
        <f t="shared" si="120"/>
        <v>0</v>
      </c>
      <c r="I21" s="190">
        <f t="shared" si="120"/>
        <v>0</v>
      </c>
      <c r="J21" s="190">
        <f t="shared" si="120"/>
        <v>0</v>
      </c>
      <c r="K21" s="190">
        <f t="shared" si="120"/>
        <v>0</v>
      </c>
      <c r="L21" s="190">
        <f t="shared" si="120"/>
        <v>0</v>
      </c>
      <c r="M21" s="190">
        <f t="shared" si="120"/>
        <v>0</v>
      </c>
      <c r="N21" s="190">
        <f t="shared" si="120"/>
        <v>0</v>
      </c>
      <c r="O21" s="190">
        <f t="shared" si="120"/>
        <v>0</v>
      </c>
      <c r="P21" s="190">
        <f t="shared" si="120"/>
        <v>0</v>
      </c>
      <c r="Q21" s="190">
        <f t="shared" si="120"/>
        <v>0</v>
      </c>
      <c r="R21" s="190">
        <f t="shared" si="120"/>
        <v>0</v>
      </c>
      <c r="S21" s="190">
        <f t="shared" si="120"/>
        <v>0</v>
      </c>
      <c r="T21" s="190">
        <f t="shared" si="120"/>
        <v>0</v>
      </c>
      <c r="U21" s="190">
        <f t="shared" si="120"/>
        <v>0</v>
      </c>
      <c r="V21" s="190">
        <f t="shared" si="120"/>
        <v>0</v>
      </c>
      <c r="W21" s="190">
        <f t="shared" si="120"/>
        <v>0</v>
      </c>
      <c r="X21" s="190">
        <f t="shared" si="120"/>
        <v>0</v>
      </c>
      <c r="Y21" s="190">
        <f t="shared" si="120"/>
        <v>0</v>
      </c>
      <c r="Z21" s="190">
        <f t="shared" si="120"/>
        <v>0</v>
      </c>
      <c r="AA21" s="190">
        <f t="shared" si="120"/>
        <v>0</v>
      </c>
      <c r="AB21" s="190">
        <f t="shared" si="120"/>
        <v>0</v>
      </c>
      <c r="AC21" s="190">
        <f t="shared" si="120"/>
        <v>0</v>
      </c>
      <c r="AD21" s="190">
        <f t="shared" si="120"/>
        <v>0</v>
      </c>
      <c r="AE21" s="190">
        <f t="shared" si="120"/>
        <v>0</v>
      </c>
      <c r="AF21" s="190">
        <f t="shared" si="120"/>
        <v>0</v>
      </c>
      <c r="AG21" s="190">
        <f t="shared" si="120"/>
        <v>0</v>
      </c>
      <c r="AH21" s="190">
        <f t="shared" si="120"/>
        <v>0</v>
      </c>
      <c r="AI21" s="190">
        <f t="shared" si="120"/>
        <v>0</v>
      </c>
      <c r="AJ21" s="190">
        <f t="shared" si="120"/>
        <v>0</v>
      </c>
      <c r="AK21" s="190">
        <f t="shared" si="120"/>
        <v>0</v>
      </c>
      <c r="AL21" s="190">
        <f t="shared" si="120"/>
        <v>0</v>
      </c>
      <c r="AM21" s="190">
        <f t="shared" si="120"/>
        <v>0</v>
      </c>
      <c r="AN21" s="190">
        <f t="shared" si="120"/>
        <v>0</v>
      </c>
      <c r="AO21" s="190">
        <f t="shared" si="120"/>
        <v>0</v>
      </c>
      <c r="AP21" s="190">
        <f t="shared" si="120"/>
        <v>0</v>
      </c>
      <c r="AQ21" s="190">
        <f t="shared" si="120"/>
        <v>0</v>
      </c>
      <c r="AR21" s="190">
        <f t="shared" si="120"/>
        <v>0</v>
      </c>
      <c r="AS21" s="190">
        <f t="shared" si="120"/>
        <v>0</v>
      </c>
      <c r="AT21" s="190">
        <f t="shared" si="120"/>
        <v>0</v>
      </c>
      <c r="AU21" s="190">
        <f t="shared" si="120"/>
        <v>0</v>
      </c>
      <c r="AV21" s="190">
        <f t="shared" si="120"/>
        <v>4.75</v>
      </c>
      <c r="AW21" s="190">
        <f t="shared" si="120"/>
        <v>0</v>
      </c>
      <c r="AX21" s="190">
        <f t="shared" si="120"/>
        <v>0</v>
      </c>
      <c r="AY21" s="190">
        <f t="shared" si="120"/>
        <v>0</v>
      </c>
      <c r="AZ21" s="190">
        <f t="shared" si="120"/>
        <v>0</v>
      </c>
      <c r="BA21" s="190">
        <f t="shared" si="120"/>
        <v>0</v>
      </c>
      <c r="BB21" s="190">
        <f t="shared" si="120"/>
        <v>0</v>
      </c>
      <c r="BC21" s="190">
        <f t="shared" si="120"/>
        <v>0</v>
      </c>
      <c r="BD21" s="190">
        <f t="shared" si="120"/>
        <v>0</v>
      </c>
      <c r="BE21" s="190">
        <f t="shared" si="120"/>
        <v>0</v>
      </c>
      <c r="BF21" s="190">
        <f t="shared" si="120"/>
        <v>0</v>
      </c>
      <c r="BG21" s="190">
        <f t="shared" si="120"/>
        <v>0</v>
      </c>
      <c r="BH21" s="190">
        <f t="shared" si="120"/>
        <v>0</v>
      </c>
      <c r="BI21" s="190">
        <f t="shared" si="120"/>
        <v>0</v>
      </c>
      <c r="BJ21" s="190">
        <f t="shared" si="120"/>
        <v>20.48</v>
      </c>
      <c r="BK21" s="190">
        <f t="shared" si="120"/>
        <v>0</v>
      </c>
      <c r="BL21" s="190">
        <f t="shared" si="120"/>
        <v>0</v>
      </c>
      <c r="BM21" s="190">
        <f t="shared" si="120"/>
        <v>0</v>
      </c>
      <c r="BN21" s="190">
        <f t="shared" si="120"/>
        <v>0</v>
      </c>
      <c r="BO21" s="190">
        <f t="shared" si="120"/>
        <v>0</v>
      </c>
      <c r="BP21" s="190">
        <f t="shared" si="120"/>
        <v>0</v>
      </c>
      <c r="BQ21" s="190">
        <f t="shared" ref="BQ21:CI21" si="121">BQ22</f>
        <v>0</v>
      </c>
      <c r="BR21" s="190">
        <f t="shared" si="121"/>
        <v>0</v>
      </c>
      <c r="BS21" s="190">
        <f t="shared" si="121"/>
        <v>0</v>
      </c>
      <c r="BT21" s="190">
        <f t="shared" si="121"/>
        <v>0</v>
      </c>
      <c r="BU21" s="190">
        <f t="shared" si="121"/>
        <v>0</v>
      </c>
      <c r="BV21" s="190">
        <f t="shared" si="121"/>
        <v>0</v>
      </c>
      <c r="BW21" s="190">
        <f t="shared" si="121"/>
        <v>0</v>
      </c>
      <c r="BX21" s="190">
        <f t="shared" si="121"/>
        <v>25.23</v>
      </c>
      <c r="BY21" s="190">
        <f t="shared" si="121"/>
        <v>0</v>
      </c>
      <c r="BZ21" s="190">
        <f t="shared" si="121"/>
        <v>0</v>
      </c>
      <c r="CA21" s="190">
        <f t="shared" si="121"/>
        <v>0</v>
      </c>
      <c r="CB21" s="190">
        <f t="shared" si="121"/>
        <v>0</v>
      </c>
      <c r="CC21" s="190">
        <f t="shared" si="121"/>
        <v>0</v>
      </c>
      <c r="CD21" s="190">
        <f t="shared" si="121"/>
        <v>0</v>
      </c>
      <c r="CE21" s="190">
        <f t="shared" si="121"/>
        <v>0</v>
      </c>
      <c r="CF21" s="190">
        <f t="shared" si="121"/>
        <v>0</v>
      </c>
      <c r="CG21" s="190">
        <f t="shared" si="121"/>
        <v>0</v>
      </c>
      <c r="CH21" s="190">
        <f t="shared" si="121"/>
        <v>0</v>
      </c>
      <c r="CI21" s="190">
        <f t="shared" si="121"/>
        <v>0</v>
      </c>
      <c r="CJ21" s="120" t="s">
        <v>258</v>
      </c>
    </row>
    <row r="22" ht="45">
      <c r="A22" s="33" t="s">
        <v>81</v>
      </c>
      <c r="B22" s="34" t="s">
        <v>82</v>
      </c>
      <c r="C22" s="126"/>
      <c r="D22" s="190">
        <f>SUM(D23:D33)</f>
        <v>0</v>
      </c>
      <c r="E22" s="190">
        <f t="shared" ref="E22:BP22" si="122">SUM(E23:E33)</f>
        <v>0</v>
      </c>
      <c r="F22" s="190">
        <f t="shared" si="122"/>
        <v>25.227</v>
      </c>
      <c r="G22" s="190">
        <f t="shared" si="122"/>
        <v>0</v>
      </c>
      <c r="H22" s="190">
        <f t="shared" si="122"/>
        <v>0</v>
      </c>
      <c r="I22" s="190">
        <f t="shared" si="122"/>
        <v>0</v>
      </c>
      <c r="J22" s="190">
        <f t="shared" si="122"/>
        <v>0</v>
      </c>
      <c r="K22" s="190">
        <f t="shared" si="122"/>
        <v>0</v>
      </c>
      <c r="L22" s="190">
        <f t="shared" si="122"/>
        <v>0</v>
      </c>
      <c r="M22" s="190">
        <f t="shared" si="122"/>
        <v>0</v>
      </c>
      <c r="N22" s="190">
        <f t="shared" si="122"/>
        <v>0</v>
      </c>
      <c r="O22" s="190">
        <f t="shared" si="122"/>
        <v>0</v>
      </c>
      <c r="P22" s="190">
        <f t="shared" si="122"/>
        <v>0</v>
      </c>
      <c r="Q22" s="190">
        <f t="shared" si="122"/>
        <v>0</v>
      </c>
      <c r="R22" s="190">
        <f t="shared" si="122"/>
        <v>0</v>
      </c>
      <c r="S22" s="190">
        <f t="shared" si="122"/>
        <v>0</v>
      </c>
      <c r="T22" s="190">
        <f t="shared" si="122"/>
        <v>0</v>
      </c>
      <c r="U22" s="190">
        <f t="shared" si="122"/>
        <v>0</v>
      </c>
      <c r="V22" s="190">
        <f t="shared" si="122"/>
        <v>0</v>
      </c>
      <c r="W22" s="190">
        <f t="shared" si="122"/>
        <v>0</v>
      </c>
      <c r="X22" s="190">
        <f t="shared" si="122"/>
        <v>0</v>
      </c>
      <c r="Y22" s="190">
        <f t="shared" si="122"/>
        <v>0</v>
      </c>
      <c r="Z22" s="190">
        <f t="shared" si="122"/>
        <v>0</v>
      </c>
      <c r="AA22" s="190">
        <f t="shared" si="122"/>
        <v>0</v>
      </c>
      <c r="AB22" s="190">
        <f t="shared" si="122"/>
        <v>0</v>
      </c>
      <c r="AC22" s="190">
        <f t="shared" si="122"/>
        <v>0</v>
      </c>
      <c r="AD22" s="190">
        <f t="shared" si="122"/>
        <v>0</v>
      </c>
      <c r="AE22" s="190">
        <f t="shared" si="122"/>
        <v>0</v>
      </c>
      <c r="AF22" s="190">
        <f t="shared" si="122"/>
        <v>0</v>
      </c>
      <c r="AG22" s="190">
        <f t="shared" si="122"/>
        <v>0</v>
      </c>
      <c r="AH22" s="190">
        <f t="shared" si="122"/>
        <v>0</v>
      </c>
      <c r="AI22" s="190">
        <f t="shared" si="122"/>
        <v>0</v>
      </c>
      <c r="AJ22" s="190">
        <f t="shared" si="122"/>
        <v>0</v>
      </c>
      <c r="AK22" s="190">
        <f t="shared" si="122"/>
        <v>0</v>
      </c>
      <c r="AL22" s="190">
        <f t="shared" si="122"/>
        <v>0</v>
      </c>
      <c r="AM22" s="190">
        <f t="shared" si="122"/>
        <v>0</v>
      </c>
      <c r="AN22" s="190">
        <f t="shared" si="122"/>
        <v>0</v>
      </c>
      <c r="AO22" s="190">
        <f t="shared" si="122"/>
        <v>0</v>
      </c>
      <c r="AP22" s="190">
        <f t="shared" si="122"/>
        <v>0</v>
      </c>
      <c r="AQ22" s="190">
        <f t="shared" si="122"/>
        <v>0</v>
      </c>
      <c r="AR22" s="190">
        <f t="shared" si="122"/>
        <v>0</v>
      </c>
      <c r="AS22" s="190">
        <f t="shared" si="122"/>
        <v>0</v>
      </c>
      <c r="AT22" s="190">
        <f t="shared" si="122"/>
        <v>0</v>
      </c>
      <c r="AU22" s="190">
        <f t="shared" si="122"/>
        <v>0</v>
      </c>
      <c r="AV22" s="190">
        <f t="shared" si="122"/>
        <v>4.75</v>
      </c>
      <c r="AW22" s="190">
        <f t="shared" si="122"/>
        <v>0</v>
      </c>
      <c r="AX22" s="190">
        <f t="shared" si="122"/>
        <v>0</v>
      </c>
      <c r="AY22" s="190">
        <f t="shared" si="122"/>
        <v>0</v>
      </c>
      <c r="AZ22" s="190">
        <f t="shared" si="122"/>
        <v>0</v>
      </c>
      <c r="BA22" s="190">
        <f t="shared" si="122"/>
        <v>0</v>
      </c>
      <c r="BB22" s="190">
        <f t="shared" si="122"/>
        <v>0</v>
      </c>
      <c r="BC22" s="190">
        <f t="shared" si="122"/>
        <v>0</v>
      </c>
      <c r="BD22" s="190">
        <f t="shared" si="122"/>
        <v>0</v>
      </c>
      <c r="BE22" s="190">
        <f t="shared" si="122"/>
        <v>0</v>
      </c>
      <c r="BF22" s="190">
        <f t="shared" si="122"/>
        <v>0</v>
      </c>
      <c r="BG22" s="190">
        <f t="shared" si="122"/>
        <v>0</v>
      </c>
      <c r="BH22" s="190">
        <f t="shared" si="122"/>
        <v>0</v>
      </c>
      <c r="BI22" s="190">
        <f t="shared" si="122"/>
        <v>0</v>
      </c>
      <c r="BJ22" s="190">
        <f t="shared" si="122"/>
        <v>20.48</v>
      </c>
      <c r="BK22" s="190">
        <f t="shared" si="122"/>
        <v>0</v>
      </c>
      <c r="BL22" s="190">
        <f t="shared" si="122"/>
        <v>0</v>
      </c>
      <c r="BM22" s="190">
        <f t="shared" si="122"/>
        <v>0</v>
      </c>
      <c r="BN22" s="190">
        <f t="shared" si="122"/>
        <v>0</v>
      </c>
      <c r="BO22" s="190">
        <f t="shared" si="122"/>
        <v>0</v>
      </c>
      <c r="BP22" s="190">
        <f t="shared" si="122"/>
        <v>0</v>
      </c>
      <c r="BQ22" s="190">
        <f t="shared" ref="BQ22:CI22" si="123">SUM(BQ23:BQ33)</f>
        <v>0</v>
      </c>
      <c r="BR22" s="190">
        <f t="shared" si="123"/>
        <v>0</v>
      </c>
      <c r="BS22" s="190">
        <f t="shared" si="123"/>
        <v>0</v>
      </c>
      <c r="BT22" s="190">
        <f t="shared" si="123"/>
        <v>0</v>
      </c>
      <c r="BU22" s="190">
        <f t="shared" si="123"/>
        <v>0</v>
      </c>
      <c r="BV22" s="190">
        <f t="shared" si="123"/>
        <v>0</v>
      </c>
      <c r="BW22" s="190">
        <f t="shared" si="123"/>
        <v>0</v>
      </c>
      <c r="BX22" s="190">
        <f t="shared" si="123"/>
        <v>25.23</v>
      </c>
      <c r="BY22" s="190">
        <f t="shared" si="123"/>
        <v>0</v>
      </c>
      <c r="BZ22" s="190">
        <f t="shared" si="123"/>
        <v>0</v>
      </c>
      <c r="CA22" s="190">
        <f t="shared" si="123"/>
        <v>0</v>
      </c>
      <c r="CB22" s="190">
        <f t="shared" si="123"/>
        <v>0</v>
      </c>
      <c r="CC22" s="190">
        <f t="shared" si="123"/>
        <v>0</v>
      </c>
      <c r="CD22" s="190">
        <f t="shared" si="123"/>
        <v>0</v>
      </c>
      <c r="CE22" s="190">
        <f t="shared" si="123"/>
        <v>0</v>
      </c>
      <c r="CF22" s="190">
        <f t="shared" si="123"/>
        <v>0</v>
      </c>
      <c r="CG22" s="190">
        <f t="shared" si="123"/>
        <v>0</v>
      </c>
      <c r="CH22" s="190">
        <f t="shared" si="123"/>
        <v>0</v>
      </c>
      <c r="CI22" s="190">
        <f t="shared" si="123"/>
        <v>0</v>
      </c>
      <c r="CJ22" s="120" t="s">
        <v>258</v>
      </c>
    </row>
    <row r="23" ht="75">
      <c r="A23" s="36" t="s">
        <v>83</v>
      </c>
      <c r="B23" s="40" t="s">
        <v>84</v>
      </c>
      <c r="C23" s="25" t="s">
        <v>85</v>
      </c>
      <c r="D23" s="190">
        <v>0</v>
      </c>
      <c r="E23" s="190">
        <v>0</v>
      </c>
      <c r="F23" s="190">
        <v>2.2999999999999998</v>
      </c>
      <c r="G23" s="190">
        <v>0</v>
      </c>
      <c r="H23" s="190">
        <v>0</v>
      </c>
      <c r="I23" s="190">
        <v>0</v>
      </c>
      <c r="J23" s="190">
        <v>0</v>
      </c>
      <c r="K23" s="190">
        <v>0</v>
      </c>
      <c r="L23" s="190">
        <v>0</v>
      </c>
      <c r="M23" s="190">
        <v>0</v>
      </c>
      <c r="N23" s="190">
        <v>0</v>
      </c>
      <c r="O23" s="190">
        <v>0</v>
      </c>
      <c r="P23" s="190">
        <v>0</v>
      </c>
      <c r="Q23" s="190">
        <v>0</v>
      </c>
      <c r="R23" s="190">
        <v>0</v>
      </c>
      <c r="S23" s="190">
        <v>0</v>
      </c>
      <c r="T23" s="190">
        <v>0</v>
      </c>
      <c r="U23" s="190">
        <v>0</v>
      </c>
      <c r="V23" s="190">
        <v>0</v>
      </c>
      <c r="W23" s="190">
        <v>0</v>
      </c>
      <c r="X23" s="190">
        <v>0</v>
      </c>
      <c r="Y23" s="190">
        <v>0</v>
      </c>
      <c r="Z23" s="190">
        <v>0</v>
      </c>
      <c r="AA23" s="190">
        <v>0</v>
      </c>
      <c r="AB23" s="190">
        <v>0</v>
      </c>
      <c r="AC23" s="190">
        <v>0</v>
      </c>
      <c r="AD23" s="190">
        <v>0</v>
      </c>
      <c r="AE23" s="190">
        <v>0</v>
      </c>
      <c r="AF23" s="190">
        <v>0</v>
      </c>
      <c r="AG23" s="190">
        <v>0</v>
      </c>
      <c r="AH23" s="190">
        <v>0</v>
      </c>
      <c r="AI23" s="190">
        <v>0</v>
      </c>
      <c r="AJ23" s="190">
        <v>0</v>
      </c>
      <c r="AK23" s="190">
        <v>0</v>
      </c>
      <c r="AL23" s="190">
        <v>0</v>
      </c>
      <c r="AM23" s="190">
        <v>0</v>
      </c>
      <c r="AN23" s="190">
        <v>0</v>
      </c>
      <c r="AO23" s="190">
        <v>0</v>
      </c>
      <c r="AP23" s="190">
        <v>0</v>
      </c>
      <c r="AQ23" s="190">
        <v>0</v>
      </c>
      <c r="AR23" s="190">
        <v>0</v>
      </c>
      <c r="AS23" s="190">
        <v>0</v>
      </c>
      <c r="AT23" s="190">
        <v>0</v>
      </c>
      <c r="AU23" s="190">
        <v>0</v>
      </c>
      <c r="AV23" s="190">
        <v>2.2999999999999998</v>
      </c>
      <c r="AW23" s="190">
        <v>0</v>
      </c>
      <c r="AX23" s="190">
        <v>0</v>
      </c>
      <c r="AY23" s="190">
        <v>0</v>
      </c>
      <c r="AZ23" s="190">
        <v>0</v>
      </c>
      <c r="BA23" s="190">
        <v>0</v>
      </c>
      <c r="BB23" s="190">
        <v>0</v>
      </c>
      <c r="BC23" s="190">
        <v>0</v>
      </c>
      <c r="BD23" s="190">
        <v>0</v>
      </c>
      <c r="BE23" s="190">
        <v>0</v>
      </c>
      <c r="BF23" s="190">
        <v>0</v>
      </c>
      <c r="BG23" s="190">
        <v>0</v>
      </c>
      <c r="BH23" s="190">
        <v>0</v>
      </c>
      <c r="BI23" s="190">
        <v>0</v>
      </c>
      <c r="BJ23" s="190">
        <v>0</v>
      </c>
      <c r="BK23" s="190">
        <v>0</v>
      </c>
      <c r="BL23" s="190">
        <v>0</v>
      </c>
      <c r="BM23" s="190">
        <v>0</v>
      </c>
      <c r="BN23" s="190">
        <v>0</v>
      </c>
      <c r="BO23" s="190">
        <v>0</v>
      </c>
      <c r="BP23" s="190">
        <v>0</v>
      </c>
      <c r="BQ23" s="190">
        <v>0</v>
      </c>
      <c r="BR23" s="190">
        <v>0</v>
      </c>
      <c r="BS23" s="190">
        <v>0</v>
      </c>
      <c r="BT23" s="190">
        <v>0</v>
      </c>
      <c r="BU23" s="190">
        <v>0</v>
      </c>
      <c r="BV23" s="190">
        <v>0</v>
      </c>
      <c r="BW23" s="190">
        <v>0</v>
      </c>
      <c r="BX23" s="190">
        <v>2.2999999999999998</v>
      </c>
      <c r="BY23" s="190">
        <v>0</v>
      </c>
      <c r="BZ23" s="190">
        <v>0</v>
      </c>
      <c r="CA23" s="190">
        <v>0</v>
      </c>
      <c r="CB23" s="190">
        <v>0</v>
      </c>
      <c r="CC23" s="190">
        <v>0</v>
      </c>
      <c r="CD23" s="190">
        <v>0</v>
      </c>
      <c r="CE23" s="190">
        <v>0</v>
      </c>
      <c r="CF23" s="190">
        <v>0</v>
      </c>
      <c r="CG23" s="190">
        <v>0</v>
      </c>
      <c r="CH23" s="190">
        <v>0</v>
      </c>
      <c r="CI23" s="190">
        <v>0</v>
      </c>
      <c r="CJ23" s="120" t="s">
        <v>258</v>
      </c>
    </row>
    <row r="24" ht="75">
      <c r="A24" s="36" t="s">
        <v>86</v>
      </c>
      <c r="B24" s="40" t="s">
        <v>87</v>
      </c>
      <c r="C24" s="25" t="s">
        <v>88</v>
      </c>
      <c r="D24" s="190">
        <v>0</v>
      </c>
      <c r="E24" s="190">
        <v>0</v>
      </c>
      <c r="F24" s="190">
        <v>0.76000000000000001</v>
      </c>
      <c r="G24" s="190">
        <v>0</v>
      </c>
      <c r="H24" s="190">
        <v>0</v>
      </c>
      <c r="I24" s="190">
        <v>0</v>
      </c>
      <c r="J24" s="190">
        <v>0</v>
      </c>
      <c r="K24" s="190">
        <v>0</v>
      </c>
      <c r="L24" s="190">
        <v>0</v>
      </c>
      <c r="M24" s="190">
        <v>0</v>
      </c>
      <c r="N24" s="190">
        <v>0</v>
      </c>
      <c r="O24" s="190">
        <v>0</v>
      </c>
      <c r="P24" s="190">
        <v>0</v>
      </c>
      <c r="Q24" s="190">
        <v>0</v>
      </c>
      <c r="R24" s="190">
        <v>0</v>
      </c>
      <c r="S24" s="190">
        <v>0</v>
      </c>
      <c r="T24" s="190">
        <v>0</v>
      </c>
      <c r="U24" s="190">
        <v>0</v>
      </c>
      <c r="V24" s="190">
        <v>0</v>
      </c>
      <c r="W24" s="190">
        <v>0</v>
      </c>
      <c r="X24" s="190">
        <v>0</v>
      </c>
      <c r="Y24" s="190">
        <v>0</v>
      </c>
      <c r="Z24" s="190">
        <v>0</v>
      </c>
      <c r="AA24" s="190">
        <v>0</v>
      </c>
      <c r="AB24" s="190">
        <v>0</v>
      </c>
      <c r="AC24" s="190">
        <v>0</v>
      </c>
      <c r="AD24" s="190">
        <v>0</v>
      </c>
      <c r="AE24" s="190">
        <v>0</v>
      </c>
      <c r="AF24" s="190">
        <v>0</v>
      </c>
      <c r="AG24" s="190">
        <v>0</v>
      </c>
      <c r="AH24" s="190">
        <v>0</v>
      </c>
      <c r="AI24" s="190">
        <v>0</v>
      </c>
      <c r="AJ24" s="190">
        <v>0</v>
      </c>
      <c r="AK24" s="190">
        <v>0</v>
      </c>
      <c r="AL24" s="190">
        <v>0</v>
      </c>
      <c r="AM24" s="190">
        <v>0</v>
      </c>
      <c r="AN24" s="190">
        <v>0</v>
      </c>
      <c r="AO24" s="190">
        <v>0</v>
      </c>
      <c r="AP24" s="190">
        <v>0</v>
      </c>
      <c r="AQ24" s="190">
        <v>0</v>
      </c>
      <c r="AR24" s="190">
        <v>0</v>
      </c>
      <c r="AS24" s="190">
        <v>0</v>
      </c>
      <c r="AT24" s="190">
        <v>0</v>
      </c>
      <c r="AU24" s="190">
        <v>0</v>
      </c>
      <c r="AV24" s="190">
        <v>0.76000000000000001</v>
      </c>
      <c r="AW24" s="190">
        <v>0</v>
      </c>
      <c r="AX24" s="190">
        <v>0</v>
      </c>
      <c r="AY24" s="190">
        <v>0</v>
      </c>
      <c r="AZ24" s="190">
        <v>0</v>
      </c>
      <c r="BA24" s="190">
        <v>0</v>
      </c>
      <c r="BB24" s="190">
        <v>0</v>
      </c>
      <c r="BC24" s="190">
        <v>0</v>
      </c>
      <c r="BD24" s="190">
        <v>0</v>
      </c>
      <c r="BE24" s="190">
        <v>0</v>
      </c>
      <c r="BF24" s="190">
        <v>0</v>
      </c>
      <c r="BG24" s="190">
        <v>0</v>
      </c>
      <c r="BH24" s="190">
        <v>0</v>
      </c>
      <c r="BI24" s="190">
        <v>0</v>
      </c>
      <c r="BJ24" s="190">
        <v>0</v>
      </c>
      <c r="BK24" s="190">
        <v>0</v>
      </c>
      <c r="BL24" s="190">
        <v>0</v>
      </c>
      <c r="BM24" s="190">
        <v>0</v>
      </c>
      <c r="BN24" s="190">
        <v>0</v>
      </c>
      <c r="BO24" s="190">
        <v>0</v>
      </c>
      <c r="BP24" s="190">
        <v>0</v>
      </c>
      <c r="BQ24" s="190">
        <v>0</v>
      </c>
      <c r="BR24" s="190">
        <v>0</v>
      </c>
      <c r="BS24" s="190">
        <v>0</v>
      </c>
      <c r="BT24" s="190">
        <v>0</v>
      </c>
      <c r="BU24" s="190">
        <v>0</v>
      </c>
      <c r="BV24" s="190">
        <v>0</v>
      </c>
      <c r="BW24" s="190">
        <v>0</v>
      </c>
      <c r="BX24" s="190">
        <v>0.76000000000000001</v>
      </c>
      <c r="BY24" s="190">
        <v>0</v>
      </c>
      <c r="BZ24" s="190">
        <v>0</v>
      </c>
      <c r="CA24" s="190">
        <v>0</v>
      </c>
      <c r="CB24" s="190">
        <v>0</v>
      </c>
      <c r="CC24" s="190">
        <v>0</v>
      </c>
      <c r="CD24" s="190">
        <v>0</v>
      </c>
      <c r="CE24" s="190">
        <v>0</v>
      </c>
      <c r="CF24" s="190">
        <v>0</v>
      </c>
      <c r="CG24" s="190">
        <v>0</v>
      </c>
      <c r="CH24" s="190">
        <v>0</v>
      </c>
      <c r="CI24" s="190">
        <v>0</v>
      </c>
      <c r="CJ24" s="120" t="s">
        <v>258</v>
      </c>
    </row>
    <row r="25" ht="75">
      <c r="A25" s="36" t="s">
        <v>89</v>
      </c>
      <c r="B25" s="40" t="s">
        <v>90</v>
      </c>
      <c r="C25" s="25" t="s">
        <v>91</v>
      </c>
      <c r="D25" s="190">
        <v>0</v>
      </c>
      <c r="E25" s="190">
        <v>0</v>
      </c>
      <c r="F25" s="190">
        <v>0.47999999999999998</v>
      </c>
      <c r="G25" s="190">
        <v>0</v>
      </c>
      <c r="H25" s="190">
        <v>0</v>
      </c>
      <c r="I25" s="190">
        <v>0</v>
      </c>
      <c r="J25" s="190">
        <v>0</v>
      </c>
      <c r="K25" s="190">
        <v>0</v>
      </c>
      <c r="L25" s="190">
        <v>0</v>
      </c>
      <c r="M25" s="190">
        <v>0</v>
      </c>
      <c r="N25" s="190">
        <v>0</v>
      </c>
      <c r="O25" s="190">
        <v>0</v>
      </c>
      <c r="P25" s="190">
        <v>0</v>
      </c>
      <c r="Q25" s="190">
        <v>0</v>
      </c>
      <c r="R25" s="190">
        <v>0</v>
      </c>
      <c r="S25" s="190">
        <v>0</v>
      </c>
      <c r="T25" s="190">
        <v>0</v>
      </c>
      <c r="U25" s="190">
        <v>0</v>
      </c>
      <c r="V25" s="190">
        <v>0</v>
      </c>
      <c r="W25" s="190">
        <v>0</v>
      </c>
      <c r="X25" s="190">
        <v>0</v>
      </c>
      <c r="Y25" s="190">
        <v>0</v>
      </c>
      <c r="Z25" s="190">
        <v>0</v>
      </c>
      <c r="AA25" s="190">
        <v>0</v>
      </c>
      <c r="AB25" s="190">
        <v>0</v>
      </c>
      <c r="AC25" s="190">
        <v>0</v>
      </c>
      <c r="AD25" s="190">
        <v>0</v>
      </c>
      <c r="AE25" s="190">
        <v>0</v>
      </c>
      <c r="AF25" s="190">
        <v>0</v>
      </c>
      <c r="AG25" s="190">
        <v>0</v>
      </c>
      <c r="AH25" s="190">
        <v>0</v>
      </c>
      <c r="AI25" s="190">
        <v>0</v>
      </c>
      <c r="AJ25" s="190">
        <v>0</v>
      </c>
      <c r="AK25" s="190">
        <v>0</v>
      </c>
      <c r="AL25" s="190">
        <v>0</v>
      </c>
      <c r="AM25" s="190">
        <v>0</v>
      </c>
      <c r="AN25" s="190">
        <v>0</v>
      </c>
      <c r="AO25" s="190">
        <v>0</v>
      </c>
      <c r="AP25" s="190">
        <v>0</v>
      </c>
      <c r="AQ25" s="190">
        <v>0</v>
      </c>
      <c r="AR25" s="190">
        <v>0</v>
      </c>
      <c r="AS25" s="190">
        <v>0</v>
      </c>
      <c r="AT25" s="190">
        <v>0</v>
      </c>
      <c r="AU25" s="190">
        <v>0</v>
      </c>
      <c r="AV25" s="190">
        <v>0.47999999999999998</v>
      </c>
      <c r="AW25" s="190">
        <v>0</v>
      </c>
      <c r="AX25" s="190">
        <v>0</v>
      </c>
      <c r="AY25" s="190">
        <v>0</v>
      </c>
      <c r="AZ25" s="190">
        <v>0</v>
      </c>
      <c r="BA25" s="190">
        <v>0</v>
      </c>
      <c r="BB25" s="190">
        <v>0</v>
      </c>
      <c r="BC25" s="190">
        <v>0</v>
      </c>
      <c r="BD25" s="190">
        <v>0</v>
      </c>
      <c r="BE25" s="190">
        <v>0</v>
      </c>
      <c r="BF25" s="190">
        <v>0</v>
      </c>
      <c r="BG25" s="190">
        <v>0</v>
      </c>
      <c r="BH25" s="190">
        <v>0</v>
      </c>
      <c r="BI25" s="190">
        <v>0</v>
      </c>
      <c r="BJ25" s="190">
        <v>0</v>
      </c>
      <c r="BK25" s="190">
        <v>0</v>
      </c>
      <c r="BL25" s="190">
        <v>0</v>
      </c>
      <c r="BM25" s="190">
        <v>0</v>
      </c>
      <c r="BN25" s="190">
        <v>0</v>
      </c>
      <c r="BO25" s="190">
        <v>0</v>
      </c>
      <c r="BP25" s="190">
        <v>0</v>
      </c>
      <c r="BQ25" s="190">
        <v>0</v>
      </c>
      <c r="BR25" s="190">
        <v>0</v>
      </c>
      <c r="BS25" s="190">
        <v>0</v>
      </c>
      <c r="BT25" s="190">
        <v>0</v>
      </c>
      <c r="BU25" s="190">
        <v>0</v>
      </c>
      <c r="BV25" s="190">
        <v>0</v>
      </c>
      <c r="BW25" s="190">
        <v>0</v>
      </c>
      <c r="BX25" s="190">
        <v>0.47999999999999998</v>
      </c>
      <c r="BY25" s="190">
        <v>0</v>
      </c>
      <c r="BZ25" s="190">
        <v>0</v>
      </c>
      <c r="CA25" s="190">
        <v>0</v>
      </c>
      <c r="CB25" s="190">
        <v>0</v>
      </c>
      <c r="CC25" s="190">
        <v>0</v>
      </c>
      <c r="CD25" s="190">
        <v>0</v>
      </c>
      <c r="CE25" s="190">
        <v>0</v>
      </c>
      <c r="CF25" s="190">
        <v>0</v>
      </c>
      <c r="CG25" s="190">
        <v>0</v>
      </c>
      <c r="CH25" s="190">
        <v>0</v>
      </c>
      <c r="CI25" s="190">
        <v>0</v>
      </c>
      <c r="CJ25" s="120" t="s">
        <v>258</v>
      </c>
    </row>
    <row r="26" ht="75">
      <c r="A26" s="36" t="s">
        <v>92</v>
      </c>
      <c r="B26" s="40" t="s">
        <v>93</v>
      </c>
      <c r="C26" s="25" t="s">
        <v>94</v>
      </c>
      <c r="D26" s="190">
        <v>0</v>
      </c>
      <c r="E26" s="190">
        <v>0</v>
      </c>
      <c r="F26" s="190">
        <v>0.95999999999999996</v>
      </c>
      <c r="G26" s="190">
        <v>0</v>
      </c>
      <c r="H26" s="190">
        <v>0</v>
      </c>
      <c r="I26" s="190">
        <v>0</v>
      </c>
      <c r="J26" s="190">
        <v>0</v>
      </c>
      <c r="K26" s="190">
        <v>0</v>
      </c>
      <c r="L26" s="190">
        <v>0</v>
      </c>
      <c r="M26" s="190">
        <v>0</v>
      </c>
      <c r="N26" s="190">
        <v>0</v>
      </c>
      <c r="O26" s="190">
        <v>0</v>
      </c>
      <c r="P26" s="190">
        <v>0</v>
      </c>
      <c r="Q26" s="190">
        <v>0</v>
      </c>
      <c r="R26" s="190">
        <v>0</v>
      </c>
      <c r="S26" s="190">
        <v>0</v>
      </c>
      <c r="T26" s="190">
        <v>0</v>
      </c>
      <c r="U26" s="190">
        <v>0</v>
      </c>
      <c r="V26" s="190">
        <v>0</v>
      </c>
      <c r="W26" s="190">
        <v>0</v>
      </c>
      <c r="X26" s="190">
        <v>0</v>
      </c>
      <c r="Y26" s="190">
        <v>0</v>
      </c>
      <c r="Z26" s="190">
        <v>0</v>
      </c>
      <c r="AA26" s="190">
        <v>0</v>
      </c>
      <c r="AB26" s="190">
        <v>0</v>
      </c>
      <c r="AC26" s="190">
        <v>0</v>
      </c>
      <c r="AD26" s="190">
        <v>0</v>
      </c>
      <c r="AE26" s="190">
        <v>0</v>
      </c>
      <c r="AF26" s="190">
        <v>0</v>
      </c>
      <c r="AG26" s="190">
        <v>0</v>
      </c>
      <c r="AH26" s="190">
        <v>0</v>
      </c>
      <c r="AI26" s="190">
        <v>0</v>
      </c>
      <c r="AJ26" s="190">
        <v>0</v>
      </c>
      <c r="AK26" s="190">
        <v>0</v>
      </c>
      <c r="AL26" s="190">
        <v>0</v>
      </c>
      <c r="AM26" s="190">
        <v>0</v>
      </c>
      <c r="AN26" s="190">
        <v>0</v>
      </c>
      <c r="AO26" s="190">
        <v>0</v>
      </c>
      <c r="AP26" s="190">
        <v>0</v>
      </c>
      <c r="AQ26" s="190">
        <v>0</v>
      </c>
      <c r="AR26" s="190">
        <v>0</v>
      </c>
      <c r="AS26" s="190">
        <v>0</v>
      </c>
      <c r="AT26" s="190">
        <v>0</v>
      </c>
      <c r="AU26" s="190">
        <v>0</v>
      </c>
      <c r="AV26" s="190">
        <v>0</v>
      </c>
      <c r="AW26" s="190">
        <v>0</v>
      </c>
      <c r="AX26" s="190">
        <v>0</v>
      </c>
      <c r="AY26" s="190">
        <v>0</v>
      </c>
      <c r="AZ26" s="190">
        <v>0</v>
      </c>
      <c r="BA26" s="190">
        <v>0</v>
      </c>
      <c r="BB26" s="190">
        <v>0</v>
      </c>
      <c r="BC26" s="190">
        <v>0</v>
      </c>
      <c r="BD26" s="190">
        <v>0</v>
      </c>
      <c r="BE26" s="190">
        <v>0</v>
      </c>
      <c r="BF26" s="190">
        <v>0</v>
      </c>
      <c r="BG26" s="190">
        <v>0</v>
      </c>
      <c r="BH26" s="190">
        <v>0</v>
      </c>
      <c r="BI26" s="190">
        <v>0</v>
      </c>
      <c r="BJ26" s="190">
        <v>0.95999999999999996</v>
      </c>
      <c r="BK26" s="190">
        <v>0</v>
      </c>
      <c r="BL26" s="190">
        <v>0</v>
      </c>
      <c r="BM26" s="190">
        <v>0</v>
      </c>
      <c r="BN26" s="190">
        <v>0</v>
      </c>
      <c r="BO26" s="190">
        <v>0</v>
      </c>
      <c r="BP26" s="190">
        <v>0</v>
      </c>
      <c r="BQ26" s="190">
        <v>0</v>
      </c>
      <c r="BR26" s="190">
        <v>0</v>
      </c>
      <c r="BS26" s="190">
        <v>0</v>
      </c>
      <c r="BT26" s="190">
        <v>0</v>
      </c>
      <c r="BU26" s="190">
        <v>0</v>
      </c>
      <c r="BV26" s="190">
        <v>0</v>
      </c>
      <c r="BW26" s="190">
        <v>0</v>
      </c>
      <c r="BX26" s="190">
        <v>0.95999999999999996</v>
      </c>
      <c r="BY26" s="190">
        <v>0</v>
      </c>
      <c r="BZ26" s="190">
        <v>0</v>
      </c>
      <c r="CA26" s="190">
        <v>0</v>
      </c>
      <c r="CB26" s="190">
        <v>0</v>
      </c>
      <c r="CC26" s="190">
        <v>0</v>
      </c>
      <c r="CD26" s="190">
        <v>0</v>
      </c>
      <c r="CE26" s="190">
        <v>0</v>
      </c>
      <c r="CF26" s="190">
        <v>0</v>
      </c>
      <c r="CG26" s="190">
        <v>0</v>
      </c>
      <c r="CH26" s="190">
        <v>0</v>
      </c>
      <c r="CI26" s="190">
        <v>0</v>
      </c>
      <c r="CJ26" s="120" t="s">
        <v>258</v>
      </c>
    </row>
    <row r="27" ht="75">
      <c r="A27" s="36" t="s">
        <v>95</v>
      </c>
      <c r="B27" s="40" t="s">
        <v>96</v>
      </c>
      <c r="C27" s="25" t="s">
        <v>97</v>
      </c>
      <c r="D27" s="190">
        <v>0</v>
      </c>
      <c r="E27" s="190">
        <v>0</v>
      </c>
      <c r="F27" s="190">
        <v>1.8999999999999999</v>
      </c>
      <c r="G27" s="190">
        <v>0</v>
      </c>
      <c r="H27" s="190">
        <v>0</v>
      </c>
      <c r="I27" s="190">
        <v>0</v>
      </c>
      <c r="J27" s="190">
        <v>0</v>
      </c>
      <c r="K27" s="190">
        <v>0</v>
      </c>
      <c r="L27" s="190">
        <v>0</v>
      </c>
      <c r="M27" s="190">
        <v>0</v>
      </c>
      <c r="N27" s="190">
        <v>0</v>
      </c>
      <c r="O27" s="190">
        <v>0</v>
      </c>
      <c r="P27" s="190">
        <v>0</v>
      </c>
      <c r="Q27" s="190">
        <v>0</v>
      </c>
      <c r="R27" s="190">
        <v>0</v>
      </c>
      <c r="S27" s="190">
        <v>0</v>
      </c>
      <c r="T27" s="190">
        <v>0</v>
      </c>
      <c r="U27" s="190">
        <v>0</v>
      </c>
      <c r="V27" s="190">
        <v>0</v>
      </c>
      <c r="W27" s="190">
        <v>0</v>
      </c>
      <c r="X27" s="190">
        <v>0</v>
      </c>
      <c r="Y27" s="190">
        <v>0</v>
      </c>
      <c r="Z27" s="190">
        <v>0</v>
      </c>
      <c r="AA27" s="190">
        <v>0</v>
      </c>
      <c r="AB27" s="190">
        <v>0</v>
      </c>
      <c r="AC27" s="190">
        <v>0</v>
      </c>
      <c r="AD27" s="190">
        <v>0</v>
      </c>
      <c r="AE27" s="190">
        <v>0</v>
      </c>
      <c r="AF27" s="190">
        <v>0</v>
      </c>
      <c r="AG27" s="190">
        <v>0</v>
      </c>
      <c r="AH27" s="190">
        <v>0</v>
      </c>
      <c r="AI27" s="190">
        <v>0</v>
      </c>
      <c r="AJ27" s="190">
        <v>0</v>
      </c>
      <c r="AK27" s="190">
        <v>0</v>
      </c>
      <c r="AL27" s="190">
        <v>0</v>
      </c>
      <c r="AM27" s="190">
        <v>0</v>
      </c>
      <c r="AN27" s="190">
        <v>0</v>
      </c>
      <c r="AO27" s="190">
        <v>0</v>
      </c>
      <c r="AP27" s="190">
        <v>0</v>
      </c>
      <c r="AQ27" s="190">
        <v>0</v>
      </c>
      <c r="AR27" s="190">
        <v>0</v>
      </c>
      <c r="AS27" s="190">
        <v>0</v>
      </c>
      <c r="AT27" s="190">
        <v>0</v>
      </c>
      <c r="AU27" s="190">
        <v>0</v>
      </c>
      <c r="AV27" s="190">
        <v>0</v>
      </c>
      <c r="AW27" s="190">
        <v>0</v>
      </c>
      <c r="AX27" s="190">
        <v>0</v>
      </c>
      <c r="AY27" s="190">
        <v>0</v>
      </c>
      <c r="AZ27" s="190">
        <v>0</v>
      </c>
      <c r="BA27" s="190">
        <v>0</v>
      </c>
      <c r="BB27" s="190">
        <v>0</v>
      </c>
      <c r="BC27" s="190">
        <v>0</v>
      </c>
      <c r="BD27" s="190">
        <v>0</v>
      </c>
      <c r="BE27" s="190">
        <v>0</v>
      </c>
      <c r="BF27" s="190">
        <v>0</v>
      </c>
      <c r="BG27" s="190">
        <v>0</v>
      </c>
      <c r="BH27" s="190">
        <v>0</v>
      </c>
      <c r="BI27" s="190">
        <v>0</v>
      </c>
      <c r="BJ27" s="190">
        <v>1.8999999999999999</v>
      </c>
      <c r="BK27" s="190">
        <v>0</v>
      </c>
      <c r="BL27" s="190">
        <v>0</v>
      </c>
      <c r="BM27" s="190">
        <v>0</v>
      </c>
      <c r="BN27" s="190">
        <v>0</v>
      </c>
      <c r="BO27" s="190">
        <v>0</v>
      </c>
      <c r="BP27" s="190">
        <v>0</v>
      </c>
      <c r="BQ27" s="190">
        <v>0</v>
      </c>
      <c r="BR27" s="190">
        <v>0</v>
      </c>
      <c r="BS27" s="190">
        <v>0</v>
      </c>
      <c r="BT27" s="190">
        <v>0</v>
      </c>
      <c r="BU27" s="190">
        <v>0</v>
      </c>
      <c r="BV27" s="190">
        <v>0</v>
      </c>
      <c r="BW27" s="190">
        <v>0</v>
      </c>
      <c r="BX27" s="190">
        <v>1.8999999999999999</v>
      </c>
      <c r="BY27" s="190">
        <v>0</v>
      </c>
      <c r="BZ27" s="190">
        <v>0</v>
      </c>
      <c r="CA27" s="190">
        <v>0</v>
      </c>
      <c r="CB27" s="190">
        <v>0</v>
      </c>
      <c r="CC27" s="190">
        <v>0</v>
      </c>
      <c r="CD27" s="190">
        <v>0</v>
      </c>
      <c r="CE27" s="190">
        <v>0</v>
      </c>
      <c r="CF27" s="190">
        <v>0</v>
      </c>
      <c r="CG27" s="190">
        <v>0</v>
      </c>
      <c r="CH27" s="190">
        <v>0</v>
      </c>
      <c r="CI27" s="190">
        <v>0</v>
      </c>
      <c r="CJ27" s="120" t="s">
        <v>258</v>
      </c>
    </row>
    <row r="28" ht="75">
      <c r="A28" s="36" t="s">
        <v>98</v>
      </c>
      <c r="B28" s="40" t="s">
        <v>99</v>
      </c>
      <c r="C28" s="25" t="s">
        <v>100</v>
      </c>
      <c r="D28" s="190">
        <v>0</v>
      </c>
      <c r="E28" s="190">
        <v>0</v>
      </c>
      <c r="F28" s="190">
        <v>5.9000000000000004</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90">
        <v>0</v>
      </c>
      <c r="AD28" s="190">
        <v>0</v>
      </c>
      <c r="AE28" s="190">
        <v>0</v>
      </c>
      <c r="AF28" s="190">
        <v>0</v>
      </c>
      <c r="AG28" s="190">
        <v>0</v>
      </c>
      <c r="AH28" s="190">
        <v>0</v>
      </c>
      <c r="AI28" s="190">
        <v>0</v>
      </c>
      <c r="AJ28" s="190">
        <v>0</v>
      </c>
      <c r="AK28" s="190">
        <v>0</v>
      </c>
      <c r="AL28" s="190">
        <v>0</v>
      </c>
      <c r="AM28" s="190">
        <v>0</v>
      </c>
      <c r="AN28" s="190">
        <v>0</v>
      </c>
      <c r="AO28" s="190">
        <v>0</v>
      </c>
      <c r="AP28" s="190">
        <v>0</v>
      </c>
      <c r="AQ28" s="190">
        <v>0</v>
      </c>
      <c r="AR28" s="190">
        <v>0</v>
      </c>
      <c r="AS28" s="190">
        <v>0</v>
      </c>
      <c r="AT28" s="190">
        <v>0</v>
      </c>
      <c r="AU28" s="190">
        <v>0</v>
      </c>
      <c r="AV28" s="190">
        <v>0</v>
      </c>
      <c r="AW28" s="190">
        <v>0</v>
      </c>
      <c r="AX28" s="190">
        <v>0</v>
      </c>
      <c r="AY28" s="190">
        <v>0</v>
      </c>
      <c r="AZ28" s="190">
        <v>0</v>
      </c>
      <c r="BA28" s="190">
        <v>0</v>
      </c>
      <c r="BB28" s="190">
        <v>0</v>
      </c>
      <c r="BC28" s="190">
        <v>0</v>
      </c>
      <c r="BD28" s="190">
        <v>0</v>
      </c>
      <c r="BE28" s="190">
        <v>0</v>
      </c>
      <c r="BF28" s="190">
        <v>0</v>
      </c>
      <c r="BG28" s="190">
        <v>0</v>
      </c>
      <c r="BH28" s="190">
        <v>0</v>
      </c>
      <c r="BI28" s="190">
        <v>0</v>
      </c>
      <c r="BJ28" s="190">
        <v>5.9000000000000004</v>
      </c>
      <c r="BK28" s="190">
        <v>0</v>
      </c>
      <c r="BL28" s="190">
        <v>0</v>
      </c>
      <c r="BM28" s="190">
        <v>0</v>
      </c>
      <c r="BN28" s="190">
        <v>0</v>
      </c>
      <c r="BO28" s="190">
        <v>0</v>
      </c>
      <c r="BP28" s="190">
        <v>0</v>
      </c>
      <c r="BQ28" s="190">
        <v>0</v>
      </c>
      <c r="BR28" s="190">
        <v>0</v>
      </c>
      <c r="BS28" s="190">
        <v>0</v>
      </c>
      <c r="BT28" s="190">
        <v>0</v>
      </c>
      <c r="BU28" s="190">
        <v>0</v>
      </c>
      <c r="BV28" s="190">
        <v>0</v>
      </c>
      <c r="BW28" s="190">
        <v>0</v>
      </c>
      <c r="BX28" s="190">
        <v>5.9000000000000004</v>
      </c>
      <c r="BY28" s="190">
        <v>0</v>
      </c>
      <c r="BZ28" s="190">
        <v>0</v>
      </c>
      <c r="CA28" s="190">
        <v>0</v>
      </c>
      <c r="CB28" s="190">
        <v>0</v>
      </c>
      <c r="CC28" s="190">
        <v>0</v>
      </c>
      <c r="CD28" s="190">
        <v>0</v>
      </c>
      <c r="CE28" s="190">
        <v>0</v>
      </c>
      <c r="CF28" s="190">
        <v>0</v>
      </c>
      <c r="CG28" s="190">
        <v>0</v>
      </c>
      <c r="CH28" s="190">
        <v>0</v>
      </c>
      <c r="CI28" s="190">
        <v>0</v>
      </c>
      <c r="CJ28" s="120" t="s">
        <v>258</v>
      </c>
    </row>
    <row r="29" ht="75">
      <c r="A29" s="36" t="s">
        <v>101</v>
      </c>
      <c r="B29" s="40" t="s">
        <v>102</v>
      </c>
      <c r="C29" s="25" t="s">
        <v>103</v>
      </c>
      <c r="D29" s="190">
        <v>0</v>
      </c>
      <c r="E29" s="190">
        <v>0</v>
      </c>
      <c r="F29" s="190">
        <v>1.1970000000000001</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90">
        <v>0</v>
      </c>
      <c r="AD29" s="190">
        <v>0</v>
      </c>
      <c r="AE29" s="190">
        <v>0</v>
      </c>
      <c r="AF29" s="190">
        <v>0</v>
      </c>
      <c r="AG29" s="190">
        <v>0</v>
      </c>
      <c r="AH29" s="190">
        <v>0</v>
      </c>
      <c r="AI29" s="190">
        <v>0</v>
      </c>
      <c r="AJ29" s="190">
        <v>0</v>
      </c>
      <c r="AK29" s="190">
        <v>0</v>
      </c>
      <c r="AL29" s="190">
        <v>0</v>
      </c>
      <c r="AM29" s="190">
        <v>0</v>
      </c>
      <c r="AN29" s="190">
        <v>0</v>
      </c>
      <c r="AO29" s="190">
        <v>0</v>
      </c>
      <c r="AP29" s="190">
        <v>0</v>
      </c>
      <c r="AQ29" s="190">
        <v>0</v>
      </c>
      <c r="AR29" s="190">
        <v>0</v>
      </c>
      <c r="AS29" s="190">
        <v>0</v>
      </c>
      <c r="AT29" s="190">
        <v>0</v>
      </c>
      <c r="AU29" s="190">
        <v>0</v>
      </c>
      <c r="AV29" s="190">
        <v>0</v>
      </c>
      <c r="AW29" s="190">
        <v>0</v>
      </c>
      <c r="AX29" s="190">
        <v>0</v>
      </c>
      <c r="AY29" s="190">
        <v>0</v>
      </c>
      <c r="AZ29" s="190">
        <v>0</v>
      </c>
      <c r="BA29" s="190">
        <v>0</v>
      </c>
      <c r="BB29" s="190">
        <v>0</v>
      </c>
      <c r="BC29" s="190">
        <v>0</v>
      </c>
      <c r="BD29" s="190">
        <v>0</v>
      </c>
      <c r="BE29" s="190">
        <v>0</v>
      </c>
      <c r="BF29" s="190">
        <v>0</v>
      </c>
      <c r="BG29" s="190">
        <v>0</v>
      </c>
      <c r="BH29" s="190">
        <v>0</v>
      </c>
      <c r="BI29" s="190">
        <v>0</v>
      </c>
      <c r="BJ29" s="190">
        <v>1.2</v>
      </c>
      <c r="BK29" s="190">
        <v>0</v>
      </c>
      <c r="BL29" s="190">
        <v>0</v>
      </c>
      <c r="BM29" s="190">
        <v>0</v>
      </c>
      <c r="BN29" s="190">
        <v>0</v>
      </c>
      <c r="BO29" s="190">
        <v>0</v>
      </c>
      <c r="BP29" s="190">
        <v>0</v>
      </c>
      <c r="BQ29" s="190">
        <v>0</v>
      </c>
      <c r="BR29" s="190">
        <v>0</v>
      </c>
      <c r="BS29" s="190">
        <v>0</v>
      </c>
      <c r="BT29" s="190">
        <v>0</v>
      </c>
      <c r="BU29" s="190">
        <v>0</v>
      </c>
      <c r="BV29" s="190">
        <v>0</v>
      </c>
      <c r="BW29" s="190">
        <v>0</v>
      </c>
      <c r="BX29" s="190">
        <v>1.2</v>
      </c>
      <c r="BY29" s="190">
        <v>0</v>
      </c>
      <c r="BZ29" s="190">
        <v>0</v>
      </c>
      <c r="CA29" s="190">
        <v>0</v>
      </c>
      <c r="CB29" s="190">
        <v>0</v>
      </c>
      <c r="CC29" s="190">
        <v>0</v>
      </c>
      <c r="CD29" s="190">
        <v>0</v>
      </c>
      <c r="CE29" s="190">
        <v>0</v>
      </c>
      <c r="CF29" s="190">
        <v>0</v>
      </c>
      <c r="CG29" s="190">
        <v>0</v>
      </c>
      <c r="CH29" s="190">
        <v>0</v>
      </c>
      <c r="CI29" s="190">
        <v>0</v>
      </c>
      <c r="CJ29" s="120" t="s">
        <v>258</v>
      </c>
    </row>
    <row r="30" ht="60">
      <c r="A30" s="36" t="s">
        <v>104</v>
      </c>
      <c r="B30" s="40" t="s">
        <v>105</v>
      </c>
      <c r="C30" s="25" t="s">
        <v>106</v>
      </c>
      <c r="D30" s="190">
        <v>0</v>
      </c>
      <c r="E30" s="190">
        <v>0</v>
      </c>
      <c r="F30" s="190">
        <v>0.81000000000000005</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90">
        <v>0</v>
      </c>
      <c r="AD30" s="190">
        <v>0</v>
      </c>
      <c r="AE30" s="190">
        <v>0</v>
      </c>
      <c r="AF30" s="190">
        <v>0</v>
      </c>
      <c r="AG30" s="190">
        <v>0</v>
      </c>
      <c r="AH30" s="190">
        <v>0</v>
      </c>
      <c r="AI30" s="190">
        <v>0</v>
      </c>
      <c r="AJ30" s="190">
        <v>0</v>
      </c>
      <c r="AK30" s="190">
        <v>0</v>
      </c>
      <c r="AL30" s="190">
        <v>0</v>
      </c>
      <c r="AM30" s="190">
        <v>0</v>
      </c>
      <c r="AN30" s="190">
        <v>0</v>
      </c>
      <c r="AO30" s="190">
        <v>0</v>
      </c>
      <c r="AP30" s="190">
        <v>0</v>
      </c>
      <c r="AQ30" s="190">
        <v>0</v>
      </c>
      <c r="AR30" s="190">
        <v>0</v>
      </c>
      <c r="AS30" s="190">
        <v>0</v>
      </c>
      <c r="AT30" s="190">
        <v>0</v>
      </c>
      <c r="AU30" s="190">
        <v>0</v>
      </c>
      <c r="AV30" s="190">
        <v>0.81000000000000005</v>
      </c>
      <c r="AW30" s="190">
        <v>0</v>
      </c>
      <c r="AX30" s="190">
        <v>0</v>
      </c>
      <c r="AY30" s="190">
        <v>0</v>
      </c>
      <c r="AZ30" s="190">
        <v>0</v>
      </c>
      <c r="BA30" s="190">
        <v>0</v>
      </c>
      <c r="BB30" s="190">
        <v>0</v>
      </c>
      <c r="BC30" s="190">
        <v>0</v>
      </c>
      <c r="BD30" s="190">
        <v>0</v>
      </c>
      <c r="BE30" s="190">
        <v>0</v>
      </c>
      <c r="BF30" s="190">
        <v>0</v>
      </c>
      <c r="BG30" s="190">
        <v>0</v>
      </c>
      <c r="BH30" s="190">
        <v>0</v>
      </c>
      <c r="BI30" s="190">
        <v>0</v>
      </c>
      <c r="BJ30" s="190">
        <v>0</v>
      </c>
      <c r="BK30" s="190">
        <v>0</v>
      </c>
      <c r="BL30" s="190">
        <v>0</v>
      </c>
      <c r="BM30" s="190">
        <v>0</v>
      </c>
      <c r="BN30" s="190">
        <v>0</v>
      </c>
      <c r="BO30" s="190">
        <v>0</v>
      </c>
      <c r="BP30" s="190">
        <v>0</v>
      </c>
      <c r="BQ30" s="190">
        <v>0</v>
      </c>
      <c r="BR30" s="190">
        <v>0</v>
      </c>
      <c r="BS30" s="190">
        <v>0</v>
      </c>
      <c r="BT30" s="190">
        <v>0</v>
      </c>
      <c r="BU30" s="190">
        <v>0</v>
      </c>
      <c r="BV30" s="190">
        <v>0</v>
      </c>
      <c r="BW30" s="190">
        <v>0</v>
      </c>
      <c r="BX30" s="190">
        <v>0.81000000000000005</v>
      </c>
      <c r="BY30" s="190">
        <v>0</v>
      </c>
      <c r="BZ30" s="190">
        <v>0</v>
      </c>
      <c r="CA30" s="190">
        <v>0</v>
      </c>
      <c r="CB30" s="190">
        <v>0</v>
      </c>
      <c r="CC30" s="190">
        <v>0</v>
      </c>
      <c r="CD30" s="190">
        <v>0</v>
      </c>
      <c r="CE30" s="190">
        <v>0</v>
      </c>
      <c r="CF30" s="190">
        <v>0</v>
      </c>
      <c r="CG30" s="190">
        <v>0</v>
      </c>
      <c r="CH30" s="190">
        <v>0</v>
      </c>
      <c r="CI30" s="190">
        <v>0</v>
      </c>
      <c r="CJ30" s="120" t="s">
        <v>258</v>
      </c>
    </row>
    <row r="31" ht="60">
      <c r="A31" s="36" t="s">
        <v>107</v>
      </c>
      <c r="B31" s="40" t="s">
        <v>108</v>
      </c>
      <c r="C31" s="25" t="s">
        <v>109</v>
      </c>
      <c r="D31" s="190">
        <v>0</v>
      </c>
      <c r="E31" s="190">
        <v>0</v>
      </c>
      <c r="F31" s="190">
        <v>3.7200000000000002</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90">
        <v>0</v>
      </c>
      <c r="AD31" s="190">
        <v>0</v>
      </c>
      <c r="AE31" s="190">
        <v>0</v>
      </c>
      <c r="AF31" s="190">
        <v>0</v>
      </c>
      <c r="AG31" s="190">
        <v>0</v>
      </c>
      <c r="AH31" s="190">
        <v>0</v>
      </c>
      <c r="AI31" s="190">
        <v>0</v>
      </c>
      <c r="AJ31" s="190">
        <v>0</v>
      </c>
      <c r="AK31" s="190">
        <v>0</v>
      </c>
      <c r="AL31" s="190">
        <v>0</v>
      </c>
      <c r="AM31" s="190">
        <v>0</v>
      </c>
      <c r="AN31" s="190">
        <v>0</v>
      </c>
      <c r="AO31" s="190">
        <v>0</v>
      </c>
      <c r="AP31" s="190">
        <v>0</v>
      </c>
      <c r="AQ31" s="190">
        <v>0</v>
      </c>
      <c r="AR31" s="190">
        <v>0</v>
      </c>
      <c r="AS31" s="190">
        <v>0</v>
      </c>
      <c r="AT31" s="190">
        <v>0</v>
      </c>
      <c r="AU31" s="190">
        <v>0</v>
      </c>
      <c r="AV31" s="190">
        <v>0</v>
      </c>
      <c r="AW31" s="190">
        <v>0</v>
      </c>
      <c r="AX31" s="190">
        <v>0</v>
      </c>
      <c r="AY31" s="190">
        <v>0</v>
      </c>
      <c r="AZ31" s="190">
        <v>0</v>
      </c>
      <c r="BA31" s="190">
        <v>0</v>
      </c>
      <c r="BB31" s="190">
        <v>0</v>
      </c>
      <c r="BC31" s="190">
        <v>0</v>
      </c>
      <c r="BD31" s="190">
        <v>0</v>
      </c>
      <c r="BE31" s="190">
        <v>0</v>
      </c>
      <c r="BF31" s="190">
        <v>0</v>
      </c>
      <c r="BG31" s="190">
        <v>0</v>
      </c>
      <c r="BH31" s="190">
        <v>0</v>
      </c>
      <c r="BI31" s="190">
        <v>0</v>
      </c>
      <c r="BJ31" s="190">
        <v>3.7200000000000002</v>
      </c>
      <c r="BK31" s="190">
        <v>0</v>
      </c>
      <c r="BL31" s="190">
        <v>0</v>
      </c>
      <c r="BM31" s="190">
        <v>0</v>
      </c>
      <c r="BN31" s="190">
        <v>0</v>
      </c>
      <c r="BO31" s="190">
        <v>0</v>
      </c>
      <c r="BP31" s="190">
        <v>0</v>
      </c>
      <c r="BQ31" s="190">
        <v>0</v>
      </c>
      <c r="BR31" s="190">
        <v>0</v>
      </c>
      <c r="BS31" s="190">
        <v>0</v>
      </c>
      <c r="BT31" s="190">
        <v>0</v>
      </c>
      <c r="BU31" s="190">
        <v>0</v>
      </c>
      <c r="BV31" s="190">
        <v>0</v>
      </c>
      <c r="BW31" s="190">
        <v>0</v>
      </c>
      <c r="BX31" s="190">
        <v>3.7200000000000002</v>
      </c>
      <c r="BY31" s="190">
        <v>0</v>
      </c>
      <c r="BZ31" s="190">
        <v>0</v>
      </c>
      <c r="CA31" s="190">
        <v>0</v>
      </c>
      <c r="CB31" s="190">
        <v>0</v>
      </c>
      <c r="CC31" s="190">
        <v>0</v>
      </c>
      <c r="CD31" s="190">
        <v>0</v>
      </c>
      <c r="CE31" s="190">
        <v>0</v>
      </c>
      <c r="CF31" s="190">
        <v>0</v>
      </c>
      <c r="CG31" s="190">
        <v>0</v>
      </c>
      <c r="CH31" s="190">
        <v>0</v>
      </c>
      <c r="CI31" s="190">
        <v>0</v>
      </c>
      <c r="CJ31" s="120" t="s">
        <v>258</v>
      </c>
    </row>
    <row r="32" ht="60">
      <c r="A32" s="36" t="s">
        <v>110</v>
      </c>
      <c r="B32" s="40" t="s">
        <v>111</v>
      </c>
      <c r="C32" s="25" t="s">
        <v>112</v>
      </c>
      <c r="D32" s="190">
        <v>0</v>
      </c>
      <c r="E32" s="190">
        <v>0</v>
      </c>
      <c r="F32" s="190">
        <v>6.7999999999999998</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90">
        <v>0</v>
      </c>
      <c r="AD32" s="190">
        <v>0</v>
      </c>
      <c r="AE32" s="190">
        <v>0</v>
      </c>
      <c r="AF32" s="190">
        <v>0</v>
      </c>
      <c r="AG32" s="190">
        <v>0</v>
      </c>
      <c r="AH32" s="190">
        <v>0</v>
      </c>
      <c r="AI32" s="190">
        <v>0</v>
      </c>
      <c r="AJ32" s="190">
        <v>0</v>
      </c>
      <c r="AK32" s="190">
        <v>0</v>
      </c>
      <c r="AL32" s="190">
        <v>0</v>
      </c>
      <c r="AM32" s="190">
        <v>0</v>
      </c>
      <c r="AN32" s="190">
        <v>0</v>
      </c>
      <c r="AO32" s="190">
        <v>0</v>
      </c>
      <c r="AP32" s="190">
        <v>0</v>
      </c>
      <c r="AQ32" s="190">
        <v>0</v>
      </c>
      <c r="AR32" s="190">
        <v>0</v>
      </c>
      <c r="AS32" s="190">
        <v>0</v>
      </c>
      <c r="AT32" s="190">
        <v>0</v>
      </c>
      <c r="AU32" s="190">
        <v>0</v>
      </c>
      <c r="AV32" s="190">
        <v>0</v>
      </c>
      <c r="AW32" s="190">
        <v>0</v>
      </c>
      <c r="AX32" s="190">
        <v>0</v>
      </c>
      <c r="AY32" s="190">
        <v>0</v>
      </c>
      <c r="AZ32" s="190">
        <v>0</v>
      </c>
      <c r="BA32" s="190">
        <v>0</v>
      </c>
      <c r="BB32" s="190">
        <v>0</v>
      </c>
      <c r="BC32" s="190">
        <v>0</v>
      </c>
      <c r="BD32" s="190">
        <v>0</v>
      </c>
      <c r="BE32" s="190">
        <v>0</v>
      </c>
      <c r="BF32" s="190">
        <v>0</v>
      </c>
      <c r="BG32" s="190">
        <v>0</v>
      </c>
      <c r="BH32" s="190">
        <v>0</v>
      </c>
      <c r="BI32" s="190">
        <v>0</v>
      </c>
      <c r="BJ32" s="190">
        <v>6.7999999999999998</v>
      </c>
      <c r="BK32" s="190">
        <v>0</v>
      </c>
      <c r="BL32" s="190">
        <v>0</v>
      </c>
      <c r="BM32" s="190">
        <v>0</v>
      </c>
      <c r="BN32" s="190">
        <v>0</v>
      </c>
      <c r="BO32" s="190">
        <v>0</v>
      </c>
      <c r="BP32" s="190">
        <v>0</v>
      </c>
      <c r="BQ32" s="190">
        <v>0</v>
      </c>
      <c r="BR32" s="190">
        <v>0</v>
      </c>
      <c r="BS32" s="190">
        <v>0</v>
      </c>
      <c r="BT32" s="190">
        <v>0</v>
      </c>
      <c r="BU32" s="190">
        <v>0</v>
      </c>
      <c r="BV32" s="190">
        <v>0</v>
      </c>
      <c r="BW32" s="190">
        <v>0</v>
      </c>
      <c r="BX32" s="190">
        <v>6.7999999999999998</v>
      </c>
      <c r="BY32" s="190">
        <v>0</v>
      </c>
      <c r="BZ32" s="190">
        <v>0</v>
      </c>
      <c r="CA32" s="190">
        <v>0</v>
      </c>
      <c r="CB32" s="190">
        <v>0</v>
      </c>
      <c r="CC32" s="190">
        <v>0</v>
      </c>
      <c r="CD32" s="190">
        <v>0</v>
      </c>
      <c r="CE32" s="190">
        <v>0</v>
      </c>
      <c r="CF32" s="190">
        <v>0</v>
      </c>
      <c r="CG32" s="190">
        <v>0</v>
      </c>
      <c r="CH32" s="190">
        <v>0</v>
      </c>
      <c r="CI32" s="190">
        <v>0</v>
      </c>
      <c r="CJ32" s="120" t="s">
        <v>258</v>
      </c>
    </row>
    <row r="33" ht="60">
      <c r="A33" s="36" t="s">
        <v>113</v>
      </c>
      <c r="B33" s="40" t="s">
        <v>114</v>
      </c>
      <c r="C33" s="25" t="s">
        <v>115</v>
      </c>
      <c r="D33" s="190">
        <v>0</v>
      </c>
      <c r="E33" s="190">
        <v>0</v>
      </c>
      <c r="F33" s="190">
        <v>0.40000000000000002</v>
      </c>
      <c r="G33" s="190">
        <v>0</v>
      </c>
      <c r="H33" s="190">
        <v>0</v>
      </c>
      <c r="I33" s="190">
        <v>0</v>
      </c>
      <c r="J33" s="190">
        <v>0</v>
      </c>
      <c r="K33" s="190">
        <v>0</v>
      </c>
      <c r="L33" s="190">
        <v>0</v>
      </c>
      <c r="M33" s="190">
        <v>0</v>
      </c>
      <c r="N33" s="190">
        <v>0</v>
      </c>
      <c r="O33" s="190">
        <v>0</v>
      </c>
      <c r="P33" s="190">
        <v>0</v>
      </c>
      <c r="Q33" s="190">
        <v>0</v>
      </c>
      <c r="R33" s="190">
        <v>0</v>
      </c>
      <c r="S33" s="190">
        <v>0</v>
      </c>
      <c r="T33" s="190">
        <v>0</v>
      </c>
      <c r="U33" s="190">
        <v>0</v>
      </c>
      <c r="V33" s="190">
        <v>0</v>
      </c>
      <c r="W33" s="190">
        <v>0</v>
      </c>
      <c r="X33" s="190">
        <v>0</v>
      </c>
      <c r="Y33" s="190">
        <v>0</v>
      </c>
      <c r="Z33" s="190">
        <v>0</v>
      </c>
      <c r="AA33" s="190">
        <v>0</v>
      </c>
      <c r="AB33" s="190">
        <v>0</v>
      </c>
      <c r="AC33" s="190">
        <v>0</v>
      </c>
      <c r="AD33" s="190">
        <v>0</v>
      </c>
      <c r="AE33" s="190">
        <v>0</v>
      </c>
      <c r="AF33" s="190">
        <v>0</v>
      </c>
      <c r="AG33" s="190">
        <v>0</v>
      </c>
      <c r="AH33" s="190">
        <v>0</v>
      </c>
      <c r="AI33" s="190">
        <v>0</v>
      </c>
      <c r="AJ33" s="190">
        <v>0</v>
      </c>
      <c r="AK33" s="190">
        <v>0</v>
      </c>
      <c r="AL33" s="190">
        <v>0</v>
      </c>
      <c r="AM33" s="190">
        <v>0</v>
      </c>
      <c r="AN33" s="190">
        <v>0</v>
      </c>
      <c r="AO33" s="190">
        <v>0</v>
      </c>
      <c r="AP33" s="190">
        <v>0</v>
      </c>
      <c r="AQ33" s="190">
        <v>0</v>
      </c>
      <c r="AR33" s="190">
        <v>0</v>
      </c>
      <c r="AS33" s="190">
        <v>0</v>
      </c>
      <c r="AT33" s="190">
        <v>0</v>
      </c>
      <c r="AU33" s="190">
        <v>0</v>
      </c>
      <c r="AV33" s="190">
        <v>0.40000000000000002</v>
      </c>
      <c r="AW33" s="190">
        <v>0</v>
      </c>
      <c r="AX33" s="190">
        <v>0</v>
      </c>
      <c r="AY33" s="190">
        <v>0</v>
      </c>
      <c r="AZ33" s="190">
        <v>0</v>
      </c>
      <c r="BA33" s="190">
        <v>0</v>
      </c>
      <c r="BB33" s="190">
        <v>0</v>
      </c>
      <c r="BC33" s="190">
        <v>0</v>
      </c>
      <c r="BD33" s="190">
        <v>0</v>
      </c>
      <c r="BE33" s="190">
        <v>0</v>
      </c>
      <c r="BF33" s="190">
        <v>0</v>
      </c>
      <c r="BG33" s="190">
        <v>0</v>
      </c>
      <c r="BH33" s="190">
        <v>0</v>
      </c>
      <c r="BI33" s="190">
        <v>0</v>
      </c>
      <c r="BJ33" s="190">
        <v>0</v>
      </c>
      <c r="BK33" s="190">
        <v>0</v>
      </c>
      <c r="BL33" s="190">
        <v>0</v>
      </c>
      <c r="BM33" s="190">
        <v>0</v>
      </c>
      <c r="BN33" s="190">
        <v>0</v>
      </c>
      <c r="BO33" s="190">
        <v>0</v>
      </c>
      <c r="BP33" s="190">
        <v>0</v>
      </c>
      <c r="BQ33" s="190">
        <v>0</v>
      </c>
      <c r="BR33" s="190">
        <v>0</v>
      </c>
      <c r="BS33" s="190">
        <v>0</v>
      </c>
      <c r="BT33" s="190">
        <v>0</v>
      </c>
      <c r="BU33" s="190">
        <v>0</v>
      </c>
      <c r="BV33" s="190">
        <v>0</v>
      </c>
      <c r="BW33" s="190">
        <v>0</v>
      </c>
      <c r="BX33" s="190">
        <v>0.40000000000000002</v>
      </c>
      <c r="BY33" s="190">
        <v>0</v>
      </c>
      <c r="BZ33" s="190">
        <v>0</v>
      </c>
      <c r="CA33" s="190">
        <v>0</v>
      </c>
      <c r="CB33" s="190">
        <v>0</v>
      </c>
      <c r="CC33" s="190">
        <v>0</v>
      </c>
      <c r="CD33" s="190">
        <v>0</v>
      </c>
      <c r="CE33" s="190">
        <v>0</v>
      </c>
      <c r="CF33" s="190">
        <v>0</v>
      </c>
      <c r="CG33" s="190">
        <v>0</v>
      </c>
      <c r="CH33" s="190">
        <v>0</v>
      </c>
      <c r="CI33" s="190">
        <v>0</v>
      </c>
      <c r="CJ33" s="120" t="s">
        <v>258</v>
      </c>
    </row>
    <row r="34" ht="60">
      <c r="A34" s="33" t="s">
        <v>116</v>
      </c>
      <c r="B34" s="34" t="s">
        <v>117</v>
      </c>
      <c r="C34" s="215"/>
      <c r="D34" s="190">
        <f t="shared" ref="D34:D35" si="124">D35</f>
        <v>0</v>
      </c>
      <c r="E34" s="190">
        <f t="shared" ref="E34:BP35" si="125">E35</f>
        <v>0</v>
      </c>
      <c r="F34" s="190">
        <f t="shared" si="125"/>
        <v>0</v>
      </c>
      <c r="G34" s="190">
        <f t="shared" si="125"/>
        <v>0</v>
      </c>
      <c r="H34" s="190">
        <f t="shared" si="125"/>
        <v>0</v>
      </c>
      <c r="I34" s="190">
        <f t="shared" si="125"/>
        <v>0</v>
      </c>
      <c r="J34" s="190">
        <f t="shared" si="125"/>
        <v>1</v>
      </c>
      <c r="K34" s="190">
        <f t="shared" si="125"/>
        <v>0</v>
      </c>
      <c r="L34" s="190">
        <f t="shared" si="125"/>
        <v>0</v>
      </c>
      <c r="M34" s="190">
        <f t="shared" si="125"/>
        <v>0</v>
      </c>
      <c r="N34" s="190">
        <f t="shared" si="125"/>
        <v>0</v>
      </c>
      <c r="O34" s="190">
        <f t="shared" si="125"/>
        <v>0</v>
      </c>
      <c r="P34" s="190">
        <f t="shared" si="125"/>
        <v>0</v>
      </c>
      <c r="Q34" s="190">
        <f t="shared" si="125"/>
        <v>0</v>
      </c>
      <c r="R34" s="190">
        <f t="shared" si="125"/>
        <v>0</v>
      </c>
      <c r="S34" s="190">
        <f t="shared" si="125"/>
        <v>0</v>
      </c>
      <c r="T34" s="190">
        <f t="shared" si="125"/>
        <v>0</v>
      </c>
      <c r="U34" s="190">
        <f t="shared" si="125"/>
        <v>0</v>
      </c>
      <c r="V34" s="190">
        <f t="shared" si="125"/>
        <v>0</v>
      </c>
      <c r="W34" s="190">
        <f t="shared" si="125"/>
        <v>0</v>
      </c>
      <c r="X34" s="190">
        <f t="shared" si="125"/>
        <v>0</v>
      </c>
      <c r="Y34" s="190">
        <f t="shared" si="125"/>
        <v>0</v>
      </c>
      <c r="Z34" s="190">
        <f t="shared" si="125"/>
        <v>0</v>
      </c>
      <c r="AA34" s="190">
        <f t="shared" si="125"/>
        <v>0</v>
      </c>
      <c r="AB34" s="190">
        <f t="shared" si="125"/>
        <v>0</v>
      </c>
      <c r="AC34" s="190">
        <f t="shared" si="125"/>
        <v>0</v>
      </c>
      <c r="AD34" s="190">
        <f t="shared" si="125"/>
        <v>0</v>
      </c>
      <c r="AE34" s="190">
        <f t="shared" si="125"/>
        <v>0</v>
      </c>
      <c r="AF34" s="190">
        <f t="shared" si="125"/>
        <v>1</v>
      </c>
      <c r="AG34" s="190">
        <f t="shared" si="125"/>
        <v>0</v>
      </c>
      <c r="AH34" s="190">
        <f t="shared" si="125"/>
        <v>0</v>
      </c>
      <c r="AI34" s="190">
        <f t="shared" si="125"/>
        <v>0</v>
      </c>
      <c r="AJ34" s="190">
        <f t="shared" si="125"/>
        <v>0</v>
      </c>
      <c r="AK34" s="190">
        <f t="shared" si="125"/>
        <v>0</v>
      </c>
      <c r="AL34" s="190">
        <f t="shared" si="125"/>
        <v>0</v>
      </c>
      <c r="AM34" s="190">
        <f t="shared" si="125"/>
        <v>0</v>
      </c>
      <c r="AN34" s="190">
        <f t="shared" si="125"/>
        <v>0</v>
      </c>
      <c r="AO34" s="190">
        <f t="shared" si="125"/>
        <v>0</v>
      </c>
      <c r="AP34" s="190">
        <f t="shared" si="125"/>
        <v>0</v>
      </c>
      <c r="AQ34" s="190">
        <f t="shared" si="125"/>
        <v>0</v>
      </c>
      <c r="AR34" s="190">
        <f t="shared" si="125"/>
        <v>0</v>
      </c>
      <c r="AS34" s="190">
        <f t="shared" si="125"/>
        <v>0</v>
      </c>
      <c r="AT34" s="190">
        <f t="shared" si="125"/>
        <v>0</v>
      </c>
      <c r="AU34" s="190">
        <f t="shared" si="125"/>
        <v>0</v>
      </c>
      <c r="AV34" s="190">
        <f t="shared" si="125"/>
        <v>0</v>
      </c>
      <c r="AW34" s="190">
        <f t="shared" si="125"/>
        <v>0</v>
      </c>
      <c r="AX34" s="190">
        <f t="shared" si="125"/>
        <v>0</v>
      </c>
      <c r="AY34" s="190">
        <f t="shared" si="125"/>
        <v>0</v>
      </c>
      <c r="AZ34" s="190">
        <f t="shared" si="125"/>
        <v>0</v>
      </c>
      <c r="BA34" s="190">
        <f t="shared" si="125"/>
        <v>0</v>
      </c>
      <c r="BB34" s="190">
        <f t="shared" si="125"/>
        <v>0</v>
      </c>
      <c r="BC34" s="190">
        <f t="shared" si="125"/>
        <v>0</v>
      </c>
      <c r="BD34" s="190">
        <f t="shared" si="125"/>
        <v>0</v>
      </c>
      <c r="BE34" s="190">
        <f t="shared" si="125"/>
        <v>0</v>
      </c>
      <c r="BF34" s="190">
        <f t="shared" si="125"/>
        <v>0</v>
      </c>
      <c r="BG34" s="190">
        <f t="shared" si="125"/>
        <v>0</v>
      </c>
      <c r="BH34" s="190">
        <f t="shared" si="125"/>
        <v>0</v>
      </c>
      <c r="BI34" s="190">
        <f t="shared" si="125"/>
        <v>0</v>
      </c>
      <c r="BJ34" s="190">
        <f t="shared" si="125"/>
        <v>0</v>
      </c>
      <c r="BK34" s="190">
        <f t="shared" si="125"/>
        <v>0</v>
      </c>
      <c r="BL34" s="190">
        <f t="shared" si="125"/>
        <v>0</v>
      </c>
      <c r="BM34" s="190">
        <f t="shared" si="125"/>
        <v>0</v>
      </c>
      <c r="BN34" s="190">
        <f t="shared" si="125"/>
        <v>0</v>
      </c>
      <c r="BO34" s="190">
        <f t="shared" si="125"/>
        <v>0</v>
      </c>
      <c r="BP34" s="190">
        <f t="shared" si="125"/>
        <v>0</v>
      </c>
      <c r="BQ34" s="190">
        <f t="shared" ref="BQ34:CI35" si="126">BQ35</f>
        <v>0</v>
      </c>
      <c r="BR34" s="190">
        <f t="shared" si="126"/>
        <v>0</v>
      </c>
      <c r="BS34" s="190">
        <f t="shared" si="126"/>
        <v>0</v>
      </c>
      <c r="BT34" s="190">
        <f t="shared" si="126"/>
        <v>0</v>
      </c>
      <c r="BU34" s="190">
        <f t="shared" si="126"/>
        <v>0</v>
      </c>
      <c r="BV34" s="190">
        <f t="shared" si="126"/>
        <v>0</v>
      </c>
      <c r="BW34" s="190">
        <f t="shared" si="126"/>
        <v>0</v>
      </c>
      <c r="BX34" s="190">
        <f t="shared" si="126"/>
        <v>0</v>
      </c>
      <c r="BY34" s="190">
        <f t="shared" si="126"/>
        <v>0</v>
      </c>
      <c r="BZ34" s="190">
        <f t="shared" si="126"/>
        <v>0</v>
      </c>
      <c r="CA34" s="190">
        <f t="shared" si="126"/>
        <v>0</v>
      </c>
      <c r="CB34" s="190">
        <f t="shared" si="126"/>
        <v>7.2199999999999998</v>
      </c>
      <c r="CC34" s="190">
        <f t="shared" si="126"/>
        <v>0</v>
      </c>
      <c r="CD34" s="190">
        <f t="shared" si="126"/>
        <v>0</v>
      </c>
      <c r="CE34" s="190">
        <f t="shared" si="126"/>
        <v>0</v>
      </c>
      <c r="CF34" s="190">
        <f t="shared" si="126"/>
        <v>0</v>
      </c>
      <c r="CG34" s="190">
        <f t="shared" si="126"/>
        <v>0</v>
      </c>
      <c r="CH34" s="190">
        <f t="shared" si="126"/>
        <v>0</v>
      </c>
      <c r="CI34" s="190">
        <f t="shared" si="126"/>
        <v>0</v>
      </c>
      <c r="CJ34" s="120" t="s">
        <v>258</v>
      </c>
    </row>
    <row r="35" ht="60">
      <c r="A35" s="33" t="s">
        <v>118</v>
      </c>
      <c r="B35" s="34" t="s">
        <v>119</v>
      </c>
      <c r="C35" s="215"/>
      <c r="D35" s="190">
        <f t="shared" si="124"/>
        <v>0</v>
      </c>
      <c r="E35" s="190">
        <f t="shared" si="125"/>
        <v>0</v>
      </c>
      <c r="F35" s="190">
        <f t="shared" si="125"/>
        <v>0</v>
      </c>
      <c r="G35" s="190">
        <f t="shared" si="125"/>
        <v>0</v>
      </c>
      <c r="H35" s="190">
        <f t="shared" si="125"/>
        <v>0</v>
      </c>
      <c r="I35" s="190">
        <f t="shared" si="125"/>
        <v>0</v>
      </c>
      <c r="J35" s="190">
        <f t="shared" si="125"/>
        <v>1</v>
      </c>
      <c r="K35" s="190">
        <f t="shared" si="125"/>
        <v>0</v>
      </c>
      <c r="L35" s="190">
        <f t="shared" si="125"/>
        <v>0</v>
      </c>
      <c r="M35" s="190">
        <f t="shared" si="125"/>
        <v>0</v>
      </c>
      <c r="N35" s="190">
        <f t="shared" si="125"/>
        <v>0</v>
      </c>
      <c r="O35" s="190">
        <f t="shared" si="125"/>
        <v>0</v>
      </c>
      <c r="P35" s="190">
        <f t="shared" si="125"/>
        <v>0</v>
      </c>
      <c r="Q35" s="190">
        <f t="shared" si="125"/>
        <v>0</v>
      </c>
      <c r="R35" s="190">
        <f t="shared" si="125"/>
        <v>0</v>
      </c>
      <c r="S35" s="190">
        <f t="shared" si="125"/>
        <v>0</v>
      </c>
      <c r="T35" s="190">
        <f t="shared" si="125"/>
        <v>0</v>
      </c>
      <c r="U35" s="190">
        <f t="shared" si="125"/>
        <v>0</v>
      </c>
      <c r="V35" s="190">
        <f t="shared" si="125"/>
        <v>0</v>
      </c>
      <c r="W35" s="190">
        <f t="shared" si="125"/>
        <v>0</v>
      </c>
      <c r="X35" s="190">
        <f t="shared" si="125"/>
        <v>0</v>
      </c>
      <c r="Y35" s="190">
        <f t="shared" si="125"/>
        <v>0</v>
      </c>
      <c r="Z35" s="190">
        <f t="shared" si="125"/>
        <v>0</v>
      </c>
      <c r="AA35" s="190">
        <f t="shared" si="125"/>
        <v>0</v>
      </c>
      <c r="AB35" s="190">
        <f t="shared" si="125"/>
        <v>0</v>
      </c>
      <c r="AC35" s="190">
        <f t="shared" si="125"/>
        <v>0</v>
      </c>
      <c r="AD35" s="190">
        <f t="shared" si="125"/>
        <v>0</v>
      </c>
      <c r="AE35" s="190">
        <f t="shared" si="125"/>
        <v>0</v>
      </c>
      <c r="AF35" s="190">
        <f t="shared" si="125"/>
        <v>1</v>
      </c>
      <c r="AG35" s="190">
        <f t="shared" si="125"/>
        <v>0</v>
      </c>
      <c r="AH35" s="190">
        <f t="shared" si="125"/>
        <v>0</v>
      </c>
      <c r="AI35" s="190">
        <f t="shared" si="125"/>
        <v>0</v>
      </c>
      <c r="AJ35" s="190">
        <f t="shared" si="125"/>
        <v>0</v>
      </c>
      <c r="AK35" s="190">
        <f t="shared" si="125"/>
        <v>0</v>
      </c>
      <c r="AL35" s="190">
        <f t="shared" si="125"/>
        <v>0</v>
      </c>
      <c r="AM35" s="190">
        <f t="shared" si="125"/>
        <v>0</v>
      </c>
      <c r="AN35" s="190">
        <f t="shared" si="125"/>
        <v>0</v>
      </c>
      <c r="AO35" s="190">
        <f t="shared" si="125"/>
        <v>0</v>
      </c>
      <c r="AP35" s="190">
        <f t="shared" si="125"/>
        <v>0</v>
      </c>
      <c r="AQ35" s="190">
        <f t="shared" si="125"/>
        <v>0</v>
      </c>
      <c r="AR35" s="190">
        <f t="shared" si="125"/>
        <v>0</v>
      </c>
      <c r="AS35" s="190">
        <f t="shared" si="125"/>
        <v>0</v>
      </c>
      <c r="AT35" s="190">
        <f t="shared" si="125"/>
        <v>0</v>
      </c>
      <c r="AU35" s="190">
        <f t="shared" si="125"/>
        <v>0</v>
      </c>
      <c r="AV35" s="190">
        <f t="shared" si="125"/>
        <v>0</v>
      </c>
      <c r="AW35" s="190">
        <f t="shared" si="125"/>
        <v>0</v>
      </c>
      <c r="AX35" s="190">
        <f t="shared" si="125"/>
        <v>0</v>
      </c>
      <c r="AY35" s="190">
        <f t="shared" si="125"/>
        <v>0</v>
      </c>
      <c r="AZ35" s="190">
        <f t="shared" si="125"/>
        <v>0</v>
      </c>
      <c r="BA35" s="190">
        <f t="shared" si="125"/>
        <v>0</v>
      </c>
      <c r="BB35" s="190">
        <f t="shared" si="125"/>
        <v>0</v>
      </c>
      <c r="BC35" s="190">
        <f t="shared" si="125"/>
        <v>0</v>
      </c>
      <c r="BD35" s="190">
        <f t="shared" si="125"/>
        <v>0</v>
      </c>
      <c r="BE35" s="190">
        <f t="shared" si="125"/>
        <v>0</v>
      </c>
      <c r="BF35" s="190">
        <f t="shared" si="125"/>
        <v>0</v>
      </c>
      <c r="BG35" s="190">
        <f t="shared" si="125"/>
        <v>0</v>
      </c>
      <c r="BH35" s="190">
        <f t="shared" si="125"/>
        <v>0</v>
      </c>
      <c r="BI35" s="190">
        <f t="shared" si="125"/>
        <v>0</v>
      </c>
      <c r="BJ35" s="190">
        <f t="shared" si="125"/>
        <v>0</v>
      </c>
      <c r="BK35" s="190">
        <f t="shared" si="125"/>
        <v>0</v>
      </c>
      <c r="BL35" s="190">
        <f t="shared" si="125"/>
        <v>0</v>
      </c>
      <c r="BM35" s="190">
        <f t="shared" si="125"/>
        <v>0</v>
      </c>
      <c r="BN35" s="190">
        <f t="shared" si="125"/>
        <v>0</v>
      </c>
      <c r="BO35" s="190">
        <f t="shared" si="125"/>
        <v>0</v>
      </c>
      <c r="BP35" s="190">
        <f t="shared" si="125"/>
        <v>0</v>
      </c>
      <c r="BQ35" s="190">
        <f t="shared" si="126"/>
        <v>0</v>
      </c>
      <c r="BR35" s="190">
        <f t="shared" si="126"/>
        <v>0</v>
      </c>
      <c r="BS35" s="190">
        <f t="shared" si="126"/>
        <v>0</v>
      </c>
      <c r="BT35" s="190">
        <f t="shared" si="126"/>
        <v>0</v>
      </c>
      <c r="BU35" s="190">
        <f t="shared" si="126"/>
        <v>0</v>
      </c>
      <c r="BV35" s="190">
        <f t="shared" si="126"/>
        <v>0</v>
      </c>
      <c r="BW35" s="190">
        <f t="shared" si="126"/>
        <v>0</v>
      </c>
      <c r="BX35" s="190">
        <f t="shared" si="126"/>
        <v>0</v>
      </c>
      <c r="BY35" s="190">
        <f t="shared" si="126"/>
        <v>0</v>
      </c>
      <c r="BZ35" s="190">
        <f t="shared" si="126"/>
        <v>0</v>
      </c>
      <c r="CA35" s="190">
        <f t="shared" si="126"/>
        <v>0</v>
      </c>
      <c r="CB35" s="190">
        <f t="shared" si="126"/>
        <v>7.2199999999999998</v>
      </c>
      <c r="CC35" s="190">
        <f t="shared" si="126"/>
        <v>0</v>
      </c>
      <c r="CD35" s="190">
        <f t="shared" si="126"/>
        <v>0</v>
      </c>
      <c r="CE35" s="190">
        <f t="shared" si="126"/>
        <v>0</v>
      </c>
      <c r="CF35" s="190">
        <f t="shared" si="126"/>
        <v>0</v>
      </c>
      <c r="CG35" s="190">
        <f t="shared" si="126"/>
        <v>0</v>
      </c>
      <c r="CH35" s="190">
        <f t="shared" si="126"/>
        <v>0</v>
      </c>
      <c r="CI35" s="190">
        <f t="shared" si="126"/>
        <v>0</v>
      </c>
      <c r="CJ35" s="120" t="s">
        <v>258</v>
      </c>
    </row>
    <row r="36" ht="90">
      <c r="A36" s="132" t="s">
        <v>120</v>
      </c>
      <c r="B36" s="133" t="s">
        <v>121</v>
      </c>
      <c r="C36" s="216" t="s">
        <v>122</v>
      </c>
      <c r="D36" s="190">
        <v>0</v>
      </c>
      <c r="E36" s="190">
        <v>0</v>
      </c>
      <c r="F36" s="190">
        <v>0</v>
      </c>
      <c r="G36" s="190">
        <v>0</v>
      </c>
      <c r="H36" s="190">
        <v>0</v>
      </c>
      <c r="I36" s="190">
        <v>0</v>
      </c>
      <c r="J36" s="190">
        <v>1</v>
      </c>
      <c r="K36" s="190">
        <v>0</v>
      </c>
      <c r="L36" s="190">
        <v>0</v>
      </c>
      <c r="M36" s="190">
        <v>0</v>
      </c>
      <c r="N36" s="190">
        <v>0</v>
      </c>
      <c r="O36" s="190">
        <v>0</v>
      </c>
      <c r="P36" s="190">
        <v>0</v>
      </c>
      <c r="Q36" s="190">
        <v>0</v>
      </c>
      <c r="R36" s="190">
        <v>0</v>
      </c>
      <c r="S36" s="190">
        <v>0</v>
      </c>
      <c r="T36" s="190">
        <v>0</v>
      </c>
      <c r="U36" s="190">
        <v>0</v>
      </c>
      <c r="V36" s="190">
        <v>0</v>
      </c>
      <c r="W36" s="190">
        <v>0</v>
      </c>
      <c r="X36" s="190">
        <v>0</v>
      </c>
      <c r="Y36" s="190">
        <v>0</v>
      </c>
      <c r="Z36" s="190">
        <v>0</v>
      </c>
      <c r="AA36" s="190">
        <v>0</v>
      </c>
      <c r="AB36" s="190">
        <v>0</v>
      </c>
      <c r="AC36" s="190">
        <v>0</v>
      </c>
      <c r="AD36" s="190">
        <v>0</v>
      </c>
      <c r="AE36" s="190">
        <v>0</v>
      </c>
      <c r="AF36" s="190">
        <v>1</v>
      </c>
      <c r="AG36" s="190">
        <v>0</v>
      </c>
      <c r="AH36" s="190">
        <v>0</v>
      </c>
      <c r="AI36" s="190">
        <v>0</v>
      </c>
      <c r="AJ36" s="190">
        <v>0</v>
      </c>
      <c r="AK36" s="190">
        <v>0</v>
      </c>
      <c r="AL36" s="190">
        <v>0</v>
      </c>
      <c r="AM36" s="190">
        <v>0</v>
      </c>
      <c r="AN36" s="190">
        <v>0</v>
      </c>
      <c r="AO36" s="190">
        <v>0</v>
      </c>
      <c r="AP36" s="190">
        <v>0</v>
      </c>
      <c r="AQ36" s="190">
        <v>0</v>
      </c>
      <c r="AR36" s="190">
        <v>0</v>
      </c>
      <c r="AS36" s="190">
        <v>0</v>
      </c>
      <c r="AT36" s="190">
        <v>0</v>
      </c>
      <c r="AU36" s="190">
        <v>0</v>
      </c>
      <c r="AV36" s="190">
        <v>0</v>
      </c>
      <c r="AW36" s="190">
        <v>0</v>
      </c>
      <c r="AX36" s="190">
        <v>0</v>
      </c>
      <c r="AY36" s="190">
        <v>0</v>
      </c>
      <c r="AZ36" s="190">
        <v>0</v>
      </c>
      <c r="BA36" s="190">
        <v>0</v>
      </c>
      <c r="BB36" s="190">
        <v>0</v>
      </c>
      <c r="BC36" s="190">
        <v>0</v>
      </c>
      <c r="BD36" s="190">
        <v>0</v>
      </c>
      <c r="BE36" s="190">
        <v>0</v>
      </c>
      <c r="BF36" s="190">
        <v>0</v>
      </c>
      <c r="BG36" s="190">
        <v>0</v>
      </c>
      <c r="BH36" s="190">
        <v>0</v>
      </c>
      <c r="BI36" s="190">
        <v>0</v>
      </c>
      <c r="BJ36" s="190">
        <v>0</v>
      </c>
      <c r="BK36" s="190">
        <v>0</v>
      </c>
      <c r="BL36" s="190">
        <v>0</v>
      </c>
      <c r="BM36" s="190">
        <v>0</v>
      </c>
      <c r="BN36" s="190">
        <v>0</v>
      </c>
      <c r="BO36" s="190">
        <v>0</v>
      </c>
      <c r="BP36" s="190">
        <v>0</v>
      </c>
      <c r="BQ36" s="190">
        <v>0</v>
      </c>
      <c r="BR36" s="190">
        <v>0</v>
      </c>
      <c r="BS36" s="190">
        <v>0</v>
      </c>
      <c r="BT36" s="190">
        <v>0</v>
      </c>
      <c r="BU36" s="190">
        <v>0</v>
      </c>
      <c r="BV36" s="190">
        <v>0</v>
      </c>
      <c r="BW36" s="190">
        <v>0</v>
      </c>
      <c r="BX36" s="190">
        <v>0</v>
      </c>
      <c r="BY36" s="190">
        <v>0</v>
      </c>
      <c r="BZ36" s="190">
        <v>0</v>
      </c>
      <c r="CA36" s="190">
        <v>0</v>
      </c>
      <c r="CB36" s="190">
        <v>7.2199999999999998</v>
      </c>
      <c r="CC36" s="190">
        <v>0</v>
      </c>
      <c r="CD36" s="190">
        <v>0</v>
      </c>
      <c r="CE36" s="190">
        <v>0</v>
      </c>
      <c r="CF36" s="190">
        <v>0</v>
      </c>
      <c r="CG36" s="190">
        <v>0</v>
      </c>
      <c r="CH36" s="190">
        <v>0</v>
      </c>
      <c r="CI36" s="190">
        <v>0</v>
      </c>
      <c r="CJ36" s="120" t="s">
        <v>258</v>
      </c>
    </row>
    <row r="37" ht="15.75">
      <c r="A37" s="28"/>
      <c r="B37" s="52" t="s">
        <v>123</v>
      </c>
      <c r="C37" s="67" t="s">
        <v>258</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20" t="s">
        <v>258</v>
      </c>
    </row>
    <row r="38" ht="60">
      <c r="A38" s="33" t="s">
        <v>77</v>
      </c>
      <c r="B38" s="34" t="s">
        <v>78</v>
      </c>
      <c r="C38" s="67" t="s">
        <v>258</v>
      </c>
      <c r="D38" s="221">
        <f>D39+D43</f>
        <v>0</v>
      </c>
      <c r="E38" s="190">
        <f>E39+E43</f>
        <v>0</v>
      </c>
      <c r="F38" s="221">
        <f t="shared" ref="F38:BQ38" si="127">F39+F43</f>
        <v>16.259999999999998</v>
      </c>
      <c r="G38" s="190">
        <f t="shared" si="127"/>
        <v>0</v>
      </c>
      <c r="H38" s="190">
        <f t="shared" si="127"/>
        <v>0</v>
      </c>
      <c r="I38" s="190">
        <f t="shared" si="127"/>
        <v>0</v>
      </c>
      <c r="J38" s="190">
        <f t="shared" si="127"/>
        <v>6</v>
      </c>
      <c r="K38" s="190">
        <f t="shared" si="127"/>
        <v>0</v>
      </c>
      <c r="L38" s="190">
        <f t="shared" si="127"/>
        <v>0</v>
      </c>
      <c r="M38" s="190">
        <f t="shared" si="127"/>
        <v>0</v>
      </c>
      <c r="N38" s="190">
        <f t="shared" si="127"/>
        <v>0</v>
      </c>
      <c r="O38" s="190">
        <f t="shared" si="127"/>
        <v>0</v>
      </c>
      <c r="P38" s="190">
        <f t="shared" si="127"/>
        <v>0</v>
      </c>
      <c r="Q38" s="190">
        <f t="shared" si="127"/>
        <v>0</v>
      </c>
      <c r="R38" s="190">
        <f t="shared" si="127"/>
        <v>0</v>
      </c>
      <c r="S38" s="190">
        <f t="shared" si="127"/>
        <v>0</v>
      </c>
      <c r="T38" s="190">
        <f t="shared" si="127"/>
        <v>0</v>
      </c>
      <c r="U38" s="190">
        <f t="shared" si="127"/>
        <v>0</v>
      </c>
      <c r="V38" s="190">
        <f t="shared" si="127"/>
        <v>0</v>
      </c>
      <c r="W38" s="190">
        <f t="shared" si="127"/>
        <v>0</v>
      </c>
      <c r="X38" s="190">
        <f t="shared" si="127"/>
        <v>0</v>
      </c>
      <c r="Y38" s="190">
        <f t="shared" si="127"/>
        <v>0</v>
      </c>
      <c r="Z38" s="190">
        <f t="shared" si="127"/>
        <v>0</v>
      </c>
      <c r="AA38" s="190">
        <f t="shared" si="127"/>
        <v>0</v>
      </c>
      <c r="AB38" s="190">
        <f t="shared" si="127"/>
        <v>0</v>
      </c>
      <c r="AC38" s="190">
        <f t="shared" si="127"/>
        <v>0</v>
      </c>
      <c r="AD38" s="190">
        <f t="shared" si="127"/>
        <v>0</v>
      </c>
      <c r="AE38" s="190">
        <f t="shared" si="127"/>
        <v>0</v>
      </c>
      <c r="AF38" s="222">
        <f t="shared" si="127"/>
        <v>0</v>
      </c>
      <c r="AG38" s="190">
        <f t="shared" si="127"/>
        <v>0</v>
      </c>
      <c r="AH38" s="190">
        <f t="shared" si="127"/>
        <v>0</v>
      </c>
      <c r="AI38" s="190">
        <f t="shared" si="127"/>
        <v>0</v>
      </c>
      <c r="AJ38" s="190">
        <f t="shared" si="127"/>
        <v>0</v>
      </c>
      <c r="AK38" s="190">
        <f t="shared" si="127"/>
        <v>0</v>
      </c>
      <c r="AL38" s="190">
        <f t="shared" si="127"/>
        <v>6</v>
      </c>
      <c r="AM38" s="190">
        <f t="shared" si="127"/>
        <v>0</v>
      </c>
      <c r="AN38" s="190">
        <f t="shared" si="127"/>
        <v>0</v>
      </c>
      <c r="AO38" s="190">
        <f t="shared" si="127"/>
        <v>0</v>
      </c>
      <c r="AP38" s="190">
        <f t="shared" si="127"/>
        <v>0</v>
      </c>
      <c r="AQ38" s="190">
        <f t="shared" si="127"/>
        <v>0</v>
      </c>
      <c r="AR38" s="190">
        <f t="shared" si="127"/>
        <v>0</v>
      </c>
      <c r="AS38" s="190">
        <f t="shared" si="127"/>
        <v>0</v>
      </c>
      <c r="AT38" s="190">
        <f t="shared" si="127"/>
        <v>0</v>
      </c>
      <c r="AU38" s="190">
        <f t="shared" si="127"/>
        <v>0</v>
      </c>
      <c r="AV38" s="221">
        <f t="shared" si="127"/>
        <v>8.879999999999999</v>
      </c>
      <c r="AW38" s="190">
        <f t="shared" si="127"/>
        <v>0</v>
      </c>
      <c r="AX38" s="190">
        <f t="shared" si="127"/>
        <v>0</v>
      </c>
      <c r="AY38" s="190">
        <f t="shared" si="127"/>
        <v>0</v>
      </c>
      <c r="AZ38" s="190">
        <f t="shared" si="127"/>
        <v>0</v>
      </c>
      <c r="BA38" s="190">
        <f t="shared" si="127"/>
        <v>0</v>
      </c>
      <c r="BB38" s="190">
        <f t="shared" si="127"/>
        <v>0</v>
      </c>
      <c r="BC38" s="190">
        <f t="shared" si="127"/>
        <v>0</v>
      </c>
      <c r="BD38" s="190">
        <f t="shared" si="127"/>
        <v>0</v>
      </c>
      <c r="BE38" s="190">
        <f t="shared" si="127"/>
        <v>0</v>
      </c>
      <c r="BF38" s="190">
        <f t="shared" si="127"/>
        <v>0</v>
      </c>
      <c r="BG38" s="190">
        <f t="shared" si="127"/>
        <v>0</v>
      </c>
      <c r="BH38" s="190">
        <f t="shared" si="127"/>
        <v>0</v>
      </c>
      <c r="BI38" s="190">
        <f t="shared" si="127"/>
        <v>0</v>
      </c>
      <c r="BJ38" s="221">
        <f t="shared" si="127"/>
        <v>7.3599999999999994</v>
      </c>
      <c r="BK38" s="190">
        <f t="shared" si="127"/>
        <v>0</v>
      </c>
      <c r="BL38" s="190">
        <f t="shared" si="127"/>
        <v>0</v>
      </c>
      <c r="BM38" s="190">
        <f t="shared" si="127"/>
        <v>0</v>
      </c>
      <c r="BN38" s="190">
        <f t="shared" si="127"/>
        <v>0</v>
      </c>
      <c r="BO38" s="190">
        <f t="shared" si="127"/>
        <v>0</v>
      </c>
      <c r="BP38" s="190">
        <f t="shared" si="127"/>
        <v>0</v>
      </c>
      <c r="BQ38" s="190">
        <f t="shared" si="127"/>
        <v>0</v>
      </c>
      <c r="BR38" s="190">
        <f t="shared" ref="BR38:CI38" si="128">BR39+BR43</f>
        <v>0</v>
      </c>
      <c r="BS38" s="190">
        <f t="shared" si="128"/>
        <v>0</v>
      </c>
      <c r="BT38" s="190">
        <f t="shared" si="128"/>
        <v>0</v>
      </c>
      <c r="BU38" s="190">
        <f t="shared" si="128"/>
        <v>0</v>
      </c>
      <c r="BV38" s="221">
        <f t="shared" si="128"/>
        <v>0</v>
      </c>
      <c r="BW38" s="190">
        <f t="shared" si="128"/>
        <v>0</v>
      </c>
      <c r="BX38" s="221">
        <f t="shared" si="128"/>
        <v>16.259999999999998</v>
      </c>
      <c r="BY38" s="190">
        <f t="shared" si="128"/>
        <v>0</v>
      </c>
      <c r="BZ38" s="190">
        <f t="shared" si="128"/>
        <v>0</v>
      </c>
      <c r="CA38" s="190">
        <f t="shared" si="128"/>
        <v>6</v>
      </c>
      <c r="CB38" s="190">
        <f t="shared" si="128"/>
        <v>0</v>
      </c>
      <c r="CC38" s="190">
        <f t="shared" si="128"/>
        <v>0</v>
      </c>
      <c r="CD38" s="190">
        <f t="shared" si="128"/>
        <v>0</v>
      </c>
      <c r="CE38" s="190">
        <f t="shared" si="128"/>
        <v>0</v>
      </c>
      <c r="CF38" s="190">
        <f t="shared" si="128"/>
        <v>0</v>
      </c>
      <c r="CG38" s="190">
        <f t="shared" si="128"/>
        <v>0</v>
      </c>
      <c r="CH38" s="190">
        <f t="shared" si="128"/>
        <v>0</v>
      </c>
      <c r="CI38" s="190">
        <f t="shared" si="128"/>
        <v>0</v>
      </c>
      <c r="CJ38" s="120" t="s">
        <v>258</v>
      </c>
    </row>
    <row r="39" ht="120">
      <c r="A39" s="33" t="s">
        <v>124</v>
      </c>
      <c r="B39" s="34" t="s">
        <v>125</v>
      </c>
      <c r="C39" s="67" t="s">
        <v>258</v>
      </c>
      <c r="D39" s="190">
        <f>D40</f>
        <v>0</v>
      </c>
      <c r="E39" s="190">
        <f t="shared" ref="E39:BP39" si="129">E40</f>
        <v>0</v>
      </c>
      <c r="F39" s="190">
        <f t="shared" si="129"/>
        <v>0</v>
      </c>
      <c r="G39" s="190">
        <f t="shared" si="129"/>
        <v>0</v>
      </c>
      <c r="H39" s="190">
        <f t="shared" si="129"/>
        <v>0</v>
      </c>
      <c r="I39" s="190">
        <f t="shared" si="129"/>
        <v>0</v>
      </c>
      <c r="J39" s="190">
        <f t="shared" si="129"/>
        <v>6</v>
      </c>
      <c r="K39" s="190">
        <f t="shared" si="129"/>
        <v>0</v>
      </c>
      <c r="L39" s="190">
        <f t="shared" si="129"/>
        <v>0</v>
      </c>
      <c r="M39" s="190">
        <f t="shared" si="129"/>
        <v>0</v>
      </c>
      <c r="N39" s="190">
        <f t="shared" si="129"/>
        <v>0</v>
      </c>
      <c r="O39" s="190">
        <f t="shared" si="129"/>
        <v>0</v>
      </c>
      <c r="P39" s="190">
        <f t="shared" si="129"/>
        <v>0</v>
      </c>
      <c r="Q39" s="190">
        <f t="shared" si="129"/>
        <v>0</v>
      </c>
      <c r="R39" s="190">
        <f t="shared" si="129"/>
        <v>0</v>
      </c>
      <c r="S39" s="190">
        <f t="shared" si="129"/>
        <v>0</v>
      </c>
      <c r="T39" s="190">
        <f t="shared" si="129"/>
        <v>0</v>
      </c>
      <c r="U39" s="190">
        <f t="shared" si="129"/>
        <v>0</v>
      </c>
      <c r="V39" s="190">
        <f t="shared" si="129"/>
        <v>0</v>
      </c>
      <c r="W39" s="190">
        <f t="shared" si="129"/>
        <v>0</v>
      </c>
      <c r="X39" s="190">
        <f t="shared" si="129"/>
        <v>0</v>
      </c>
      <c r="Y39" s="190">
        <f t="shared" si="129"/>
        <v>0</v>
      </c>
      <c r="Z39" s="190">
        <f t="shared" si="129"/>
        <v>0</v>
      </c>
      <c r="AA39" s="190">
        <f t="shared" si="129"/>
        <v>0</v>
      </c>
      <c r="AB39" s="190">
        <f t="shared" si="129"/>
        <v>0</v>
      </c>
      <c r="AC39" s="190">
        <f t="shared" si="129"/>
        <v>0</v>
      </c>
      <c r="AD39" s="190">
        <f t="shared" si="129"/>
        <v>0</v>
      </c>
      <c r="AE39" s="190">
        <f t="shared" si="129"/>
        <v>0</v>
      </c>
      <c r="AF39" s="190">
        <f t="shared" si="129"/>
        <v>0</v>
      </c>
      <c r="AG39" s="190">
        <f t="shared" si="129"/>
        <v>0</v>
      </c>
      <c r="AH39" s="190">
        <f t="shared" si="129"/>
        <v>0</v>
      </c>
      <c r="AI39" s="190">
        <f t="shared" si="129"/>
        <v>0</v>
      </c>
      <c r="AJ39" s="190">
        <f t="shared" si="129"/>
        <v>0</v>
      </c>
      <c r="AK39" s="190">
        <f t="shared" si="129"/>
        <v>0</v>
      </c>
      <c r="AL39" s="190">
        <f t="shared" si="129"/>
        <v>6</v>
      </c>
      <c r="AM39" s="190">
        <f t="shared" si="129"/>
        <v>0</v>
      </c>
      <c r="AN39" s="190">
        <f t="shared" si="129"/>
        <v>0</v>
      </c>
      <c r="AO39" s="190">
        <f t="shared" si="129"/>
        <v>0</v>
      </c>
      <c r="AP39" s="190">
        <f t="shared" si="129"/>
        <v>0</v>
      </c>
      <c r="AQ39" s="190">
        <f t="shared" si="129"/>
        <v>0</v>
      </c>
      <c r="AR39" s="190">
        <f t="shared" si="129"/>
        <v>0</v>
      </c>
      <c r="AS39" s="190">
        <f t="shared" si="129"/>
        <v>0</v>
      </c>
      <c r="AT39" s="190">
        <f t="shared" si="129"/>
        <v>0</v>
      </c>
      <c r="AU39" s="190">
        <f t="shared" si="129"/>
        <v>0</v>
      </c>
      <c r="AV39" s="190">
        <f t="shared" si="129"/>
        <v>0</v>
      </c>
      <c r="AW39" s="190">
        <f t="shared" si="129"/>
        <v>0</v>
      </c>
      <c r="AX39" s="190">
        <f t="shared" si="129"/>
        <v>0</v>
      </c>
      <c r="AY39" s="190">
        <f t="shared" si="129"/>
        <v>0</v>
      </c>
      <c r="AZ39" s="190">
        <f t="shared" si="129"/>
        <v>0</v>
      </c>
      <c r="BA39" s="190">
        <f t="shared" si="129"/>
        <v>0</v>
      </c>
      <c r="BB39" s="190">
        <f t="shared" si="129"/>
        <v>0</v>
      </c>
      <c r="BC39" s="190">
        <f t="shared" si="129"/>
        <v>0</v>
      </c>
      <c r="BD39" s="190">
        <f t="shared" si="129"/>
        <v>0</v>
      </c>
      <c r="BE39" s="190">
        <f t="shared" si="129"/>
        <v>0</v>
      </c>
      <c r="BF39" s="190">
        <f t="shared" si="129"/>
        <v>0</v>
      </c>
      <c r="BG39" s="190">
        <f t="shared" si="129"/>
        <v>0</v>
      </c>
      <c r="BH39" s="190">
        <f t="shared" si="129"/>
        <v>0</v>
      </c>
      <c r="BI39" s="190">
        <f t="shared" si="129"/>
        <v>0</v>
      </c>
      <c r="BJ39" s="190">
        <f t="shared" si="129"/>
        <v>0</v>
      </c>
      <c r="BK39" s="190">
        <f t="shared" si="129"/>
        <v>0</v>
      </c>
      <c r="BL39" s="190">
        <f t="shared" si="129"/>
        <v>0</v>
      </c>
      <c r="BM39" s="190">
        <f t="shared" si="129"/>
        <v>0</v>
      </c>
      <c r="BN39" s="190">
        <f t="shared" si="129"/>
        <v>0</v>
      </c>
      <c r="BO39" s="190">
        <f t="shared" si="129"/>
        <v>0</v>
      </c>
      <c r="BP39" s="190">
        <f t="shared" si="129"/>
        <v>0</v>
      </c>
      <c r="BQ39" s="190">
        <f t="shared" ref="BQ39:CI39" si="130">BQ40</f>
        <v>0</v>
      </c>
      <c r="BR39" s="190">
        <f t="shared" si="130"/>
        <v>0</v>
      </c>
      <c r="BS39" s="190">
        <f t="shared" si="130"/>
        <v>0</v>
      </c>
      <c r="BT39" s="190">
        <f t="shared" si="130"/>
        <v>0</v>
      </c>
      <c r="BU39" s="190">
        <f t="shared" si="130"/>
        <v>0</v>
      </c>
      <c r="BV39" s="190">
        <f t="shared" si="130"/>
        <v>0</v>
      </c>
      <c r="BW39" s="190">
        <f t="shared" si="130"/>
        <v>0</v>
      </c>
      <c r="BX39" s="190">
        <f t="shared" si="130"/>
        <v>0</v>
      </c>
      <c r="BY39" s="190">
        <f t="shared" si="130"/>
        <v>0</v>
      </c>
      <c r="BZ39" s="190">
        <f t="shared" si="130"/>
        <v>0</v>
      </c>
      <c r="CA39" s="190">
        <f t="shared" si="130"/>
        <v>6</v>
      </c>
      <c r="CB39" s="190">
        <f t="shared" si="130"/>
        <v>0</v>
      </c>
      <c r="CC39" s="190">
        <f t="shared" si="130"/>
        <v>0</v>
      </c>
      <c r="CD39" s="190">
        <f t="shared" si="130"/>
        <v>0</v>
      </c>
      <c r="CE39" s="190">
        <f t="shared" si="130"/>
        <v>0</v>
      </c>
      <c r="CF39" s="190">
        <f t="shared" si="130"/>
        <v>0</v>
      </c>
      <c r="CG39" s="190">
        <f t="shared" si="130"/>
        <v>0</v>
      </c>
      <c r="CH39" s="190">
        <f t="shared" si="130"/>
        <v>0</v>
      </c>
      <c r="CI39" s="190">
        <f t="shared" si="130"/>
        <v>0</v>
      </c>
      <c r="CJ39" s="120" t="s">
        <v>258</v>
      </c>
    </row>
    <row r="40" ht="120">
      <c r="A40" s="33" t="s">
        <v>126</v>
      </c>
      <c r="B40" s="34" t="s">
        <v>127</v>
      </c>
      <c r="C40" s="67" t="s">
        <v>258</v>
      </c>
      <c r="D40" s="190">
        <f>SUM(D41:D42)</f>
        <v>0</v>
      </c>
      <c r="E40" s="190">
        <f t="shared" ref="E40:BP40" si="131">SUM(E41:E42)</f>
        <v>0</v>
      </c>
      <c r="F40" s="190">
        <f t="shared" si="131"/>
        <v>0</v>
      </c>
      <c r="G40" s="190">
        <f t="shared" si="131"/>
        <v>0</v>
      </c>
      <c r="H40" s="190">
        <f t="shared" si="131"/>
        <v>0</v>
      </c>
      <c r="I40" s="190">
        <f t="shared" si="131"/>
        <v>0</v>
      </c>
      <c r="J40" s="190">
        <f t="shared" si="131"/>
        <v>6</v>
      </c>
      <c r="K40" s="190">
        <f t="shared" si="131"/>
        <v>0</v>
      </c>
      <c r="L40" s="190">
        <f t="shared" si="131"/>
        <v>0</v>
      </c>
      <c r="M40" s="190">
        <f t="shared" si="131"/>
        <v>0</v>
      </c>
      <c r="N40" s="190">
        <f t="shared" si="131"/>
        <v>0</v>
      </c>
      <c r="O40" s="190">
        <f t="shared" si="131"/>
        <v>0</v>
      </c>
      <c r="P40" s="190">
        <f t="shared" si="131"/>
        <v>0</v>
      </c>
      <c r="Q40" s="190">
        <f t="shared" si="131"/>
        <v>0</v>
      </c>
      <c r="R40" s="190">
        <f t="shared" si="131"/>
        <v>0</v>
      </c>
      <c r="S40" s="190">
        <f t="shared" si="131"/>
        <v>0</v>
      </c>
      <c r="T40" s="190">
        <f t="shared" si="131"/>
        <v>0</v>
      </c>
      <c r="U40" s="190">
        <f t="shared" si="131"/>
        <v>0</v>
      </c>
      <c r="V40" s="190">
        <f t="shared" si="131"/>
        <v>0</v>
      </c>
      <c r="W40" s="190">
        <f t="shared" si="131"/>
        <v>0</v>
      </c>
      <c r="X40" s="190">
        <f t="shared" si="131"/>
        <v>0</v>
      </c>
      <c r="Y40" s="190">
        <f t="shared" si="131"/>
        <v>0</v>
      </c>
      <c r="Z40" s="190">
        <f t="shared" si="131"/>
        <v>0</v>
      </c>
      <c r="AA40" s="190">
        <f t="shared" si="131"/>
        <v>0</v>
      </c>
      <c r="AB40" s="190">
        <f t="shared" si="131"/>
        <v>0</v>
      </c>
      <c r="AC40" s="190">
        <f t="shared" si="131"/>
        <v>0</v>
      </c>
      <c r="AD40" s="190">
        <f t="shared" si="131"/>
        <v>0</v>
      </c>
      <c r="AE40" s="190">
        <f t="shared" si="131"/>
        <v>0</v>
      </c>
      <c r="AF40" s="190">
        <f t="shared" si="131"/>
        <v>0</v>
      </c>
      <c r="AG40" s="190">
        <f t="shared" si="131"/>
        <v>0</v>
      </c>
      <c r="AH40" s="190">
        <f t="shared" si="131"/>
        <v>0</v>
      </c>
      <c r="AI40" s="190">
        <f t="shared" si="131"/>
        <v>0</v>
      </c>
      <c r="AJ40" s="190">
        <f t="shared" si="131"/>
        <v>0</v>
      </c>
      <c r="AK40" s="190">
        <f t="shared" si="131"/>
        <v>0</v>
      </c>
      <c r="AL40" s="190">
        <f t="shared" si="131"/>
        <v>6</v>
      </c>
      <c r="AM40" s="190">
        <f t="shared" si="131"/>
        <v>0</v>
      </c>
      <c r="AN40" s="190">
        <f t="shared" si="131"/>
        <v>0</v>
      </c>
      <c r="AO40" s="190">
        <f t="shared" si="131"/>
        <v>0</v>
      </c>
      <c r="AP40" s="190">
        <f t="shared" si="131"/>
        <v>0</v>
      </c>
      <c r="AQ40" s="190">
        <f t="shared" si="131"/>
        <v>0</v>
      </c>
      <c r="AR40" s="190">
        <f t="shared" si="131"/>
        <v>0</v>
      </c>
      <c r="AS40" s="190">
        <f t="shared" si="131"/>
        <v>0</v>
      </c>
      <c r="AT40" s="190">
        <f t="shared" si="131"/>
        <v>0</v>
      </c>
      <c r="AU40" s="190">
        <f t="shared" si="131"/>
        <v>0</v>
      </c>
      <c r="AV40" s="190">
        <f t="shared" si="131"/>
        <v>0</v>
      </c>
      <c r="AW40" s="190">
        <f t="shared" si="131"/>
        <v>0</v>
      </c>
      <c r="AX40" s="190">
        <f t="shared" si="131"/>
        <v>0</v>
      </c>
      <c r="AY40" s="190">
        <f t="shared" si="131"/>
        <v>0</v>
      </c>
      <c r="AZ40" s="190">
        <f t="shared" si="131"/>
        <v>0</v>
      </c>
      <c r="BA40" s="190">
        <f t="shared" si="131"/>
        <v>0</v>
      </c>
      <c r="BB40" s="190">
        <f t="shared" si="131"/>
        <v>0</v>
      </c>
      <c r="BC40" s="190">
        <f t="shared" si="131"/>
        <v>0</v>
      </c>
      <c r="BD40" s="190">
        <f t="shared" si="131"/>
        <v>0</v>
      </c>
      <c r="BE40" s="190">
        <f t="shared" si="131"/>
        <v>0</v>
      </c>
      <c r="BF40" s="190">
        <f t="shared" si="131"/>
        <v>0</v>
      </c>
      <c r="BG40" s="190">
        <f t="shared" si="131"/>
        <v>0</v>
      </c>
      <c r="BH40" s="190">
        <f t="shared" si="131"/>
        <v>0</v>
      </c>
      <c r="BI40" s="190">
        <f t="shared" si="131"/>
        <v>0</v>
      </c>
      <c r="BJ40" s="190">
        <f t="shared" si="131"/>
        <v>0</v>
      </c>
      <c r="BK40" s="190">
        <f t="shared" si="131"/>
        <v>0</v>
      </c>
      <c r="BL40" s="190">
        <f t="shared" si="131"/>
        <v>0</v>
      </c>
      <c r="BM40" s="190">
        <f t="shared" si="131"/>
        <v>0</v>
      </c>
      <c r="BN40" s="190">
        <f t="shared" si="131"/>
        <v>0</v>
      </c>
      <c r="BO40" s="190">
        <f t="shared" si="131"/>
        <v>0</v>
      </c>
      <c r="BP40" s="190">
        <f t="shared" si="131"/>
        <v>0</v>
      </c>
      <c r="BQ40" s="190">
        <f t="shared" ref="BQ40:CI40" si="132">SUM(BQ41:BQ42)</f>
        <v>0</v>
      </c>
      <c r="BR40" s="190">
        <f t="shared" si="132"/>
        <v>0</v>
      </c>
      <c r="BS40" s="190">
        <f t="shared" si="132"/>
        <v>0</v>
      </c>
      <c r="BT40" s="190">
        <f t="shared" si="132"/>
        <v>0</v>
      </c>
      <c r="BU40" s="190">
        <f t="shared" si="132"/>
        <v>0</v>
      </c>
      <c r="BV40" s="190">
        <f t="shared" si="132"/>
        <v>0</v>
      </c>
      <c r="BW40" s="190">
        <f t="shared" si="132"/>
        <v>0</v>
      </c>
      <c r="BX40" s="190">
        <f t="shared" si="132"/>
        <v>0</v>
      </c>
      <c r="BY40" s="190">
        <f t="shared" si="132"/>
        <v>0</v>
      </c>
      <c r="BZ40" s="190">
        <f t="shared" si="132"/>
        <v>0</v>
      </c>
      <c r="CA40" s="190">
        <f t="shared" si="132"/>
        <v>6</v>
      </c>
      <c r="CB40" s="190">
        <f t="shared" si="132"/>
        <v>0</v>
      </c>
      <c r="CC40" s="190">
        <f t="shared" si="132"/>
        <v>0</v>
      </c>
      <c r="CD40" s="190">
        <f t="shared" si="132"/>
        <v>0</v>
      </c>
      <c r="CE40" s="190">
        <f t="shared" si="132"/>
        <v>0</v>
      </c>
      <c r="CF40" s="190">
        <f t="shared" si="132"/>
        <v>0</v>
      </c>
      <c r="CG40" s="190">
        <f t="shared" si="132"/>
        <v>0</v>
      </c>
      <c r="CH40" s="190">
        <f t="shared" si="132"/>
        <v>0</v>
      </c>
      <c r="CI40" s="190">
        <f t="shared" si="132"/>
        <v>0</v>
      </c>
      <c r="CJ40" s="120" t="s">
        <v>258</v>
      </c>
    </row>
    <row r="41" ht="135">
      <c r="A41" s="24" t="s">
        <v>128</v>
      </c>
      <c r="B41" s="47" t="s">
        <v>129</v>
      </c>
      <c r="C41" s="25" t="s">
        <v>130</v>
      </c>
      <c r="D41" s="190">
        <v>0</v>
      </c>
      <c r="E41" s="190">
        <v>0</v>
      </c>
      <c r="F41" s="190">
        <v>0</v>
      </c>
      <c r="G41" s="190">
        <v>0</v>
      </c>
      <c r="H41" s="190">
        <v>0</v>
      </c>
      <c r="I41" s="190">
        <v>0</v>
      </c>
      <c r="J41" s="190">
        <v>4</v>
      </c>
      <c r="K41" s="190">
        <v>0</v>
      </c>
      <c r="L41" s="190">
        <v>0</v>
      </c>
      <c r="M41" s="190">
        <v>0</v>
      </c>
      <c r="N41" s="190">
        <v>0</v>
      </c>
      <c r="O41" s="190">
        <v>0</v>
      </c>
      <c r="P41" s="190">
        <v>0</v>
      </c>
      <c r="Q41" s="190">
        <v>0</v>
      </c>
      <c r="R41" s="190">
        <v>0</v>
      </c>
      <c r="S41" s="190">
        <v>0</v>
      </c>
      <c r="T41" s="190">
        <v>0</v>
      </c>
      <c r="U41" s="190">
        <v>0</v>
      </c>
      <c r="V41" s="190">
        <v>0</v>
      </c>
      <c r="W41" s="190">
        <v>0</v>
      </c>
      <c r="X41" s="190">
        <v>0</v>
      </c>
      <c r="Y41" s="190">
        <v>0</v>
      </c>
      <c r="Z41" s="190">
        <v>0</v>
      </c>
      <c r="AA41" s="190">
        <v>0</v>
      </c>
      <c r="AB41" s="190">
        <v>0</v>
      </c>
      <c r="AC41" s="190">
        <v>0</v>
      </c>
      <c r="AD41" s="190">
        <v>0</v>
      </c>
      <c r="AE41" s="190">
        <v>0</v>
      </c>
      <c r="AF41" s="190">
        <v>0</v>
      </c>
      <c r="AG41" s="190">
        <v>0</v>
      </c>
      <c r="AH41" s="190">
        <v>0</v>
      </c>
      <c r="AI41" s="190">
        <v>0</v>
      </c>
      <c r="AJ41" s="190">
        <v>0</v>
      </c>
      <c r="AK41" s="190">
        <v>0</v>
      </c>
      <c r="AL41" s="190">
        <v>4</v>
      </c>
      <c r="AM41" s="190">
        <v>0</v>
      </c>
      <c r="AN41" s="190">
        <v>0</v>
      </c>
      <c r="AO41" s="190">
        <v>0</v>
      </c>
      <c r="AP41" s="190">
        <v>0</v>
      </c>
      <c r="AQ41" s="190">
        <v>0</v>
      </c>
      <c r="AR41" s="190">
        <v>0</v>
      </c>
      <c r="AS41" s="190">
        <v>0</v>
      </c>
      <c r="AT41" s="190">
        <v>0</v>
      </c>
      <c r="AU41" s="190">
        <v>0</v>
      </c>
      <c r="AV41" s="190">
        <v>0</v>
      </c>
      <c r="AW41" s="190">
        <v>0</v>
      </c>
      <c r="AX41" s="190">
        <v>0</v>
      </c>
      <c r="AY41" s="190">
        <v>0</v>
      </c>
      <c r="AZ41" s="190">
        <v>0</v>
      </c>
      <c r="BA41" s="190">
        <v>0</v>
      </c>
      <c r="BB41" s="190">
        <v>0</v>
      </c>
      <c r="BC41" s="190">
        <v>0</v>
      </c>
      <c r="BD41" s="190">
        <v>0</v>
      </c>
      <c r="BE41" s="190">
        <v>0</v>
      </c>
      <c r="BF41" s="190">
        <v>0</v>
      </c>
      <c r="BG41" s="190">
        <v>0</v>
      </c>
      <c r="BH41" s="190">
        <v>0</v>
      </c>
      <c r="BI41" s="190">
        <v>0</v>
      </c>
      <c r="BJ41" s="190">
        <v>0</v>
      </c>
      <c r="BK41" s="190">
        <v>0</v>
      </c>
      <c r="BL41" s="190">
        <v>0</v>
      </c>
      <c r="BM41" s="190">
        <v>0</v>
      </c>
      <c r="BN41" s="190">
        <v>0</v>
      </c>
      <c r="BO41" s="190">
        <v>0</v>
      </c>
      <c r="BP41" s="190">
        <v>0</v>
      </c>
      <c r="BQ41" s="190">
        <v>0</v>
      </c>
      <c r="BR41" s="190">
        <v>0</v>
      </c>
      <c r="BS41" s="190">
        <v>0</v>
      </c>
      <c r="BT41" s="190">
        <v>0</v>
      </c>
      <c r="BU41" s="190">
        <v>0</v>
      </c>
      <c r="BV41" s="190">
        <v>0</v>
      </c>
      <c r="BW41" s="190">
        <v>0</v>
      </c>
      <c r="BX41" s="190">
        <v>0</v>
      </c>
      <c r="BY41" s="190">
        <v>0</v>
      </c>
      <c r="BZ41" s="190">
        <v>0</v>
      </c>
      <c r="CA41" s="190">
        <v>4</v>
      </c>
      <c r="CB41" s="190">
        <v>0</v>
      </c>
      <c r="CC41" s="190">
        <v>0</v>
      </c>
      <c r="CD41" s="190">
        <v>0</v>
      </c>
      <c r="CE41" s="190">
        <v>0</v>
      </c>
      <c r="CF41" s="190">
        <v>0</v>
      </c>
      <c r="CG41" s="190">
        <v>0</v>
      </c>
      <c r="CH41" s="190">
        <v>0</v>
      </c>
      <c r="CI41" s="190">
        <v>0</v>
      </c>
      <c r="CJ41" s="120" t="s">
        <v>258</v>
      </c>
    </row>
    <row r="42" ht="75">
      <c r="A42" s="24" t="s">
        <v>131</v>
      </c>
      <c r="B42" s="47" t="s">
        <v>132</v>
      </c>
      <c r="C42" s="25" t="s">
        <v>133</v>
      </c>
      <c r="D42" s="190">
        <v>0</v>
      </c>
      <c r="E42" s="190">
        <v>0</v>
      </c>
      <c r="F42" s="190">
        <v>0</v>
      </c>
      <c r="G42" s="190">
        <v>0</v>
      </c>
      <c r="H42" s="190">
        <v>0</v>
      </c>
      <c r="I42" s="190">
        <v>0</v>
      </c>
      <c r="J42" s="190">
        <v>2</v>
      </c>
      <c r="K42" s="190">
        <v>0</v>
      </c>
      <c r="L42" s="190">
        <v>0</v>
      </c>
      <c r="M42" s="190">
        <v>0</v>
      </c>
      <c r="N42" s="190">
        <v>0</v>
      </c>
      <c r="O42" s="190">
        <v>0</v>
      </c>
      <c r="P42" s="190">
        <v>0</v>
      </c>
      <c r="Q42" s="190">
        <v>0</v>
      </c>
      <c r="R42" s="190">
        <v>0</v>
      </c>
      <c r="S42" s="190">
        <v>0</v>
      </c>
      <c r="T42" s="190">
        <v>0</v>
      </c>
      <c r="U42" s="190">
        <v>0</v>
      </c>
      <c r="V42" s="190">
        <v>0</v>
      </c>
      <c r="W42" s="190">
        <v>0</v>
      </c>
      <c r="X42" s="190">
        <v>0</v>
      </c>
      <c r="Y42" s="190">
        <v>0</v>
      </c>
      <c r="Z42" s="190">
        <v>0</v>
      </c>
      <c r="AA42" s="190">
        <v>0</v>
      </c>
      <c r="AB42" s="190">
        <v>0</v>
      </c>
      <c r="AC42" s="190">
        <v>0</v>
      </c>
      <c r="AD42" s="190">
        <v>0</v>
      </c>
      <c r="AE42" s="190">
        <v>0</v>
      </c>
      <c r="AF42" s="190">
        <v>0</v>
      </c>
      <c r="AG42" s="190">
        <v>0</v>
      </c>
      <c r="AH42" s="190">
        <v>0</v>
      </c>
      <c r="AI42" s="190">
        <v>0</v>
      </c>
      <c r="AJ42" s="190">
        <v>0</v>
      </c>
      <c r="AK42" s="190">
        <v>0</v>
      </c>
      <c r="AL42" s="190">
        <v>2</v>
      </c>
      <c r="AM42" s="190">
        <v>0</v>
      </c>
      <c r="AN42" s="190">
        <v>0</v>
      </c>
      <c r="AO42" s="190">
        <v>0</v>
      </c>
      <c r="AP42" s="190">
        <v>0</v>
      </c>
      <c r="AQ42" s="190">
        <v>0</v>
      </c>
      <c r="AR42" s="190">
        <v>0</v>
      </c>
      <c r="AS42" s="190">
        <v>0</v>
      </c>
      <c r="AT42" s="190">
        <v>0</v>
      </c>
      <c r="AU42" s="190">
        <v>0</v>
      </c>
      <c r="AV42" s="190">
        <v>0</v>
      </c>
      <c r="AW42" s="190">
        <v>0</v>
      </c>
      <c r="AX42" s="190">
        <v>0</v>
      </c>
      <c r="AY42" s="190">
        <v>0</v>
      </c>
      <c r="AZ42" s="190">
        <v>0</v>
      </c>
      <c r="BA42" s="190">
        <v>0</v>
      </c>
      <c r="BB42" s="190">
        <v>0</v>
      </c>
      <c r="BC42" s="190">
        <v>0</v>
      </c>
      <c r="BD42" s="190">
        <v>0</v>
      </c>
      <c r="BE42" s="190">
        <v>0</v>
      </c>
      <c r="BF42" s="190">
        <v>0</v>
      </c>
      <c r="BG42" s="190">
        <v>0</v>
      </c>
      <c r="BH42" s="190">
        <v>0</v>
      </c>
      <c r="BI42" s="190">
        <v>0</v>
      </c>
      <c r="BJ42" s="190">
        <v>0</v>
      </c>
      <c r="BK42" s="190">
        <v>0</v>
      </c>
      <c r="BL42" s="190">
        <v>0</v>
      </c>
      <c r="BM42" s="190">
        <v>0</v>
      </c>
      <c r="BN42" s="190">
        <v>0</v>
      </c>
      <c r="BO42" s="190">
        <v>0</v>
      </c>
      <c r="BP42" s="190">
        <v>0</v>
      </c>
      <c r="BQ42" s="190">
        <v>0</v>
      </c>
      <c r="BR42" s="190">
        <v>0</v>
      </c>
      <c r="BS42" s="190">
        <v>0</v>
      </c>
      <c r="BT42" s="190">
        <v>0</v>
      </c>
      <c r="BU42" s="190">
        <v>0</v>
      </c>
      <c r="BV42" s="190">
        <v>0</v>
      </c>
      <c r="BW42" s="190">
        <v>0</v>
      </c>
      <c r="BX42" s="190">
        <v>0</v>
      </c>
      <c r="BY42" s="190">
        <v>0</v>
      </c>
      <c r="BZ42" s="190">
        <v>0</v>
      </c>
      <c r="CA42" s="190">
        <v>2</v>
      </c>
      <c r="CB42" s="190">
        <v>0</v>
      </c>
      <c r="CC42" s="190">
        <v>0</v>
      </c>
      <c r="CD42" s="190">
        <v>0</v>
      </c>
      <c r="CE42" s="190">
        <v>0</v>
      </c>
      <c r="CF42" s="190">
        <v>0</v>
      </c>
      <c r="CG42" s="190">
        <v>0</v>
      </c>
      <c r="CH42" s="190">
        <v>0</v>
      </c>
      <c r="CI42" s="190">
        <v>0</v>
      </c>
      <c r="CJ42" s="120" t="s">
        <v>258</v>
      </c>
    </row>
    <row r="43" ht="75">
      <c r="A43" s="33" t="s">
        <v>79</v>
      </c>
      <c r="B43" s="34" t="s">
        <v>80</v>
      </c>
      <c r="C43" s="67" t="s">
        <v>258</v>
      </c>
      <c r="D43" s="190">
        <f>D44</f>
        <v>0</v>
      </c>
      <c r="E43" s="190">
        <f t="shared" ref="E43:BP43" si="133">E44</f>
        <v>0</v>
      </c>
      <c r="F43" s="190">
        <f t="shared" si="133"/>
        <v>16.259999999999998</v>
      </c>
      <c r="G43" s="190">
        <f t="shared" si="133"/>
        <v>0</v>
      </c>
      <c r="H43" s="190">
        <f t="shared" si="133"/>
        <v>0</v>
      </c>
      <c r="I43" s="190">
        <f t="shared" si="133"/>
        <v>0</v>
      </c>
      <c r="J43" s="190">
        <f t="shared" si="133"/>
        <v>0</v>
      </c>
      <c r="K43" s="190">
        <f t="shared" si="133"/>
        <v>0</v>
      </c>
      <c r="L43" s="190">
        <f t="shared" si="133"/>
        <v>0</v>
      </c>
      <c r="M43" s="190">
        <f t="shared" si="133"/>
        <v>0</v>
      </c>
      <c r="N43" s="190">
        <f t="shared" si="133"/>
        <v>0</v>
      </c>
      <c r="O43" s="190">
        <f t="shared" si="133"/>
        <v>0</v>
      </c>
      <c r="P43" s="190">
        <f t="shared" si="133"/>
        <v>0</v>
      </c>
      <c r="Q43" s="190">
        <f t="shared" si="133"/>
        <v>0</v>
      </c>
      <c r="R43" s="190">
        <f t="shared" si="133"/>
        <v>0</v>
      </c>
      <c r="S43" s="190">
        <f t="shared" si="133"/>
        <v>0</v>
      </c>
      <c r="T43" s="190">
        <f t="shared" si="133"/>
        <v>0</v>
      </c>
      <c r="U43" s="190">
        <f t="shared" si="133"/>
        <v>0</v>
      </c>
      <c r="V43" s="190">
        <f t="shared" si="133"/>
        <v>0</v>
      </c>
      <c r="W43" s="190">
        <f t="shared" si="133"/>
        <v>0</v>
      </c>
      <c r="X43" s="190">
        <f t="shared" si="133"/>
        <v>0</v>
      </c>
      <c r="Y43" s="190">
        <f t="shared" si="133"/>
        <v>0</v>
      </c>
      <c r="Z43" s="190">
        <f t="shared" si="133"/>
        <v>0</v>
      </c>
      <c r="AA43" s="190">
        <f t="shared" si="133"/>
        <v>0</v>
      </c>
      <c r="AB43" s="190">
        <f t="shared" si="133"/>
        <v>0</v>
      </c>
      <c r="AC43" s="190">
        <f t="shared" si="133"/>
        <v>0</v>
      </c>
      <c r="AD43" s="190">
        <f t="shared" si="133"/>
        <v>0</v>
      </c>
      <c r="AE43" s="190">
        <f t="shared" si="133"/>
        <v>0</v>
      </c>
      <c r="AF43" s="190">
        <f t="shared" si="133"/>
        <v>0</v>
      </c>
      <c r="AG43" s="190">
        <f t="shared" si="133"/>
        <v>0</v>
      </c>
      <c r="AH43" s="190">
        <f t="shared" si="133"/>
        <v>0</v>
      </c>
      <c r="AI43" s="190">
        <f t="shared" si="133"/>
        <v>0</v>
      </c>
      <c r="AJ43" s="190">
        <f t="shared" si="133"/>
        <v>0</v>
      </c>
      <c r="AK43" s="190">
        <f t="shared" si="133"/>
        <v>0</v>
      </c>
      <c r="AL43" s="190">
        <f t="shared" si="133"/>
        <v>0</v>
      </c>
      <c r="AM43" s="190">
        <f t="shared" si="133"/>
        <v>0</v>
      </c>
      <c r="AN43" s="190">
        <f t="shared" si="133"/>
        <v>0</v>
      </c>
      <c r="AO43" s="190">
        <f t="shared" si="133"/>
        <v>0</v>
      </c>
      <c r="AP43" s="190">
        <f t="shared" si="133"/>
        <v>0</v>
      </c>
      <c r="AQ43" s="190">
        <f t="shared" si="133"/>
        <v>0</v>
      </c>
      <c r="AR43" s="190">
        <f t="shared" si="133"/>
        <v>0</v>
      </c>
      <c r="AS43" s="190">
        <f t="shared" si="133"/>
        <v>0</v>
      </c>
      <c r="AT43" s="190">
        <f t="shared" si="133"/>
        <v>0</v>
      </c>
      <c r="AU43" s="190">
        <f t="shared" si="133"/>
        <v>0</v>
      </c>
      <c r="AV43" s="190">
        <f t="shared" si="133"/>
        <v>8.879999999999999</v>
      </c>
      <c r="AW43" s="190">
        <f t="shared" si="133"/>
        <v>0</v>
      </c>
      <c r="AX43" s="190">
        <f t="shared" si="133"/>
        <v>0</v>
      </c>
      <c r="AY43" s="190">
        <f t="shared" si="133"/>
        <v>0</v>
      </c>
      <c r="AZ43" s="190">
        <f t="shared" si="133"/>
        <v>0</v>
      </c>
      <c r="BA43" s="190">
        <f t="shared" si="133"/>
        <v>0</v>
      </c>
      <c r="BB43" s="190">
        <f t="shared" si="133"/>
        <v>0</v>
      </c>
      <c r="BC43" s="190">
        <f t="shared" si="133"/>
        <v>0</v>
      </c>
      <c r="BD43" s="190">
        <f t="shared" si="133"/>
        <v>0</v>
      </c>
      <c r="BE43" s="190">
        <f t="shared" si="133"/>
        <v>0</v>
      </c>
      <c r="BF43" s="190">
        <f t="shared" si="133"/>
        <v>0</v>
      </c>
      <c r="BG43" s="190">
        <f t="shared" si="133"/>
        <v>0</v>
      </c>
      <c r="BH43" s="190">
        <f t="shared" si="133"/>
        <v>0</v>
      </c>
      <c r="BI43" s="190">
        <f t="shared" si="133"/>
        <v>0</v>
      </c>
      <c r="BJ43" s="190">
        <f t="shared" si="133"/>
        <v>7.3599999999999994</v>
      </c>
      <c r="BK43" s="190">
        <f t="shared" si="133"/>
        <v>0</v>
      </c>
      <c r="BL43" s="190">
        <f t="shared" si="133"/>
        <v>0</v>
      </c>
      <c r="BM43" s="190">
        <f t="shared" si="133"/>
        <v>0</v>
      </c>
      <c r="BN43" s="190">
        <f t="shared" si="133"/>
        <v>0</v>
      </c>
      <c r="BO43" s="190">
        <f t="shared" si="133"/>
        <v>0</v>
      </c>
      <c r="BP43" s="190">
        <f t="shared" si="133"/>
        <v>0</v>
      </c>
      <c r="BQ43" s="190">
        <f t="shared" ref="BQ43:CI43" si="134">BQ44</f>
        <v>0</v>
      </c>
      <c r="BR43" s="190">
        <f t="shared" si="134"/>
        <v>0</v>
      </c>
      <c r="BS43" s="190">
        <f t="shared" si="134"/>
        <v>0</v>
      </c>
      <c r="BT43" s="190">
        <f t="shared" si="134"/>
        <v>0</v>
      </c>
      <c r="BU43" s="190">
        <f t="shared" si="134"/>
        <v>0</v>
      </c>
      <c r="BV43" s="190">
        <f t="shared" si="134"/>
        <v>0</v>
      </c>
      <c r="BW43" s="190">
        <f t="shared" si="134"/>
        <v>0</v>
      </c>
      <c r="BX43" s="190">
        <f t="shared" si="134"/>
        <v>16.259999999999998</v>
      </c>
      <c r="BY43" s="190">
        <f t="shared" si="134"/>
        <v>0</v>
      </c>
      <c r="BZ43" s="190">
        <f t="shared" si="134"/>
        <v>0</v>
      </c>
      <c r="CA43" s="190">
        <f t="shared" si="134"/>
        <v>0</v>
      </c>
      <c r="CB43" s="190">
        <f t="shared" si="134"/>
        <v>0</v>
      </c>
      <c r="CC43" s="190">
        <f t="shared" si="134"/>
        <v>0</v>
      </c>
      <c r="CD43" s="190">
        <f t="shared" si="134"/>
        <v>0</v>
      </c>
      <c r="CE43" s="190">
        <f t="shared" si="134"/>
        <v>0</v>
      </c>
      <c r="CF43" s="190">
        <f t="shared" si="134"/>
        <v>0</v>
      </c>
      <c r="CG43" s="190">
        <f t="shared" si="134"/>
        <v>0</v>
      </c>
      <c r="CH43" s="190">
        <f t="shared" si="134"/>
        <v>0</v>
      </c>
      <c r="CI43" s="190">
        <f t="shared" si="134"/>
        <v>0</v>
      </c>
      <c r="CJ43" s="120" t="s">
        <v>258</v>
      </c>
    </row>
    <row r="44" ht="45">
      <c r="A44" s="33" t="s">
        <v>81</v>
      </c>
      <c r="B44" s="34" t="s">
        <v>82</v>
      </c>
      <c r="C44" s="67" t="s">
        <v>258</v>
      </c>
      <c r="D44" s="190">
        <f>SUM(D45:D47)</f>
        <v>0</v>
      </c>
      <c r="E44" s="190">
        <f t="shared" ref="E44:BP44" si="135">SUM(E45:E47)</f>
        <v>0</v>
      </c>
      <c r="F44" s="190">
        <f t="shared" si="135"/>
        <v>16.259999999999998</v>
      </c>
      <c r="G44" s="190">
        <f t="shared" si="135"/>
        <v>0</v>
      </c>
      <c r="H44" s="190">
        <f t="shared" si="135"/>
        <v>0</v>
      </c>
      <c r="I44" s="190">
        <f t="shared" si="135"/>
        <v>0</v>
      </c>
      <c r="J44" s="190">
        <f t="shared" si="135"/>
        <v>0</v>
      </c>
      <c r="K44" s="190">
        <f t="shared" si="135"/>
        <v>0</v>
      </c>
      <c r="L44" s="190">
        <f t="shared" si="135"/>
        <v>0</v>
      </c>
      <c r="M44" s="190">
        <f t="shared" si="135"/>
        <v>0</v>
      </c>
      <c r="N44" s="190">
        <f t="shared" si="135"/>
        <v>0</v>
      </c>
      <c r="O44" s="190">
        <f t="shared" si="135"/>
        <v>0</v>
      </c>
      <c r="P44" s="190">
        <f t="shared" si="135"/>
        <v>0</v>
      </c>
      <c r="Q44" s="190">
        <f t="shared" si="135"/>
        <v>0</v>
      </c>
      <c r="R44" s="190">
        <f t="shared" si="135"/>
        <v>0</v>
      </c>
      <c r="S44" s="190">
        <f t="shared" si="135"/>
        <v>0</v>
      </c>
      <c r="T44" s="190">
        <f t="shared" si="135"/>
        <v>0</v>
      </c>
      <c r="U44" s="190">
        <f t="shared" si="135"/>
        <v>0</v>
      </c>
      <c r="V44" s="190">
        <f t="shared" si="135"/>
        <v>0</v>
      </c>
      <c r="W44" s="190">
        <f t="shared" si="135"/>
        <v>0</v>
      </c>
      <c r="X44" s="190">
        <f t="shared" si="135"/>
        <v>0</v>
      </c>
      <c r="Y44" s="190">
        <f t="shared" si="135"/>
        <v>0</v>
      </c>
      <c r="Z44" s="190">
        <f t="shared" si="135"/>
        <v>0</v>
      </c>
      <c r="AA44" s="190">
        <f t="shared" si="135"/>
        <v>0</v>
      </c>
      <c r="AB44" s="190">
        <f t="shared" si="135"/>
        <v>0</v>
      </c>
      <c r="AC44" s="190">
        <f t="shared" si="135"/>
        <v>0</v>
      </c>
      <c r="AD44" s="190">
        <f t="shared" si="135"/>
        <v>0</v>
      </c>
      <c r="AE44" s="190">
        <f t="shared" si="135"/>
        <v>0</v>
      </c>
      <c r="AF44" s="190">
        <f t="shared" si="135"/>
        <v>0</v>
      </c>
      <c r="AG44" s="190">
        <f t="shared" si="135"/>
        <v>0</v>
      </c>
      <c r="AH44" s="190">
        <f t="shared" si="135"/>
        <v>0</v>
      </c>
      <c r="AI44" s="190">
        <f t="shared" si="135"/>
        <v>0</v>
      </c>
      <c r="AJ44" s="190">
        <f t="shared" si="135"/>
        <v>0</v>
      </c>
      <c r="AK44" s="190">
        <f t="shared" si="135"/>
        <v>0</v>
      </c>
      <c r="AL44" s="190">
        <f t="shared" si="135"/>
        <v>0</v>
      </c>
      <c r="AM44" s="190">
        <f t="shared" si="135"/>
        <v>0</v>
      </c>
      <c r="AN44" s="190">
        <f t="shared" si="135"/>
        <v>0</v>
      </c>
      <c r="AO44" s="190">
        <f t="shared" si="135"/>
        <v>0</v>
      </c>
      <c r="AP44" s="190">
        <f t="shared" si="135"/>
        <v>0</v>
      </c>
      <c r="AQ44" s="190">
        <f t="shared" si="135"/>
        <v>0</v>
      </c>
      <c r="AR44" s="190">
        <f t="shared" si="135"/>
        <v>0</v>
      </c>
      <c r="AS44" s="190">
        <f t="shared" si="135"/>
        <v>0</v>
      </c>
      <c r="AT44" s="190">
        <f t="shared" si="135"/>
        <v>0</v>
      </c>
      <c r="AU44" s="190">
        <f t="shared" si="135"/>
        <v>0</v>
      </c>
      <c r="AV44" s="190">
        <f t="shared" si="135"/>
        <v>8.879999999999999</v>
      </c>
      <c r="AW44" s="190">
        <f t="shared" si="135"/>
        <v>0</v>
      </c>
      <c r="AX44" s="190">
        <f t="shared" si="135"/>
        <v>0</v>
      </c>
      <c r="AY44" s="190">
        <f t="shared" si="135"/>
        <v>0</v>
      </c>
      <c r="AZ44" s="190">
        <f t="shared" si="135"/>
        <v>0</v>
      </c>
      <c r="BA44" s="190">
        <f t="shared" si="135"/>
        <v>0</v>
      </c>
      <c r="BB44" s="190">
        <f t="shared" si="135"/>
        <v>0</v>
      </c>
      <c r="BC44" s="190">
        <f t="shared" si="135"/>
        <v>0</v>
      </c>
      <c r="BD44" s="190">
        <f t="shared" si="135"/>
        <v>0</v>
      </c>
      <c r="BE44" s="190">
        <f t="shared" si="135"/>
        <v>0</v>
      </c>
      <c r="BF44" s="190">
        <f t="shared" si="135"/>
        <v>0</v>
      </c>
      <c r="BG44" s="190">
        <f t="shared" si="135"/>
        <v>0</v>
      </c>
      <c r="BH44" s="190">
        <f t="shared" si="135"/>
        <v>0</v>
      </c>
      <c r="BI44" s="190">
        <f t="shared" si="135"/>
        <v>0</v>
      </c>
      <c r="BJ44" s="190">
        <f t="shared" si="135"/>
        <v>7.3599999999999994</v>
      </c>
      <c r="BK44" s="190">
        <f t="shared" si="135"/>
        <v>0</v>
      </c>
      <c r="BL44" s="190">
        <f t="shared" si="135"/>
        <v>0</v>
      </c>
      <c r="BM44" s="190">
        <f t="shared" si="135"/>
        <v>0</v>
      </c>
      <c r="BN44" s="190">
        <f t="shared" si="135"/>
        <v>0</v>
      </c>
      <c r="BO44" s="190">
        <f t="shared" si="135"/>
        <v>0</v>
      </c>
      <c r="BP44" s="190">
        <f t="shared" si="135"/>
        <v>0</v>
      </c>
      <c r="BQ44" s="190">
        <f t="shared" ref="BQ44:CI44" si="136">SUM(BQ45:BQ47)</f>
        <v>0</v>
      </c>
      <c r="BR44" s="190">
        <f t="shared" si="136"/>
        <v>0</v>
      </c>
      <c r="BS44" s="190">
        <f t="shared" si="136"/>
        <v>0</v>
      </c>
      <c r="BT44" s="190">
        <f t="shared" si="136"/>
        <v>0</v>
      </c>
      <c r="BU44" s="190">
        <f t="shared" si="136"/>
        <v>0</v>
      </c>
      <c r="BV44" s="190">
        <f t="shared" si="136"/>
        <v>0</v>
      </c>
      <c r="BW44" s="190">
        <f t="shared" si="136"/>
        <v>0</v>
      </c>
      <c r="BX44" s="190">
        <f t="shared" si="136"/>
        <v>16.259999999999998</v>
      </c>
      <c r="BY44" s="190">
        <f t="shared" si="136"/>
        <v>0</v>
      </c>
      <c r="BZ44" s="190">
        <f t="shared" si="136"/>
        <v>0</v>
      </c>
      <c r="CA44" s="190">
        <f t="shared" si="136"/>
        <v>0</v>
      </c>
      <c r="CB44" s="190">
        <f t="shared" si="136"/>
        <v>0</v>
      </c>
      <c r="CC44" s="190">
        <f t="shared" si="136"/>
        <v>0</v>
      </c>
      <c r="CD44" s="190">
        <f t="shared" si="136"/>
        <v>0</v>
      </c>
      <c r="CE44" s="190">
        <f t="shared" si="136"/>
        <v>0</v>
      </c>
      <c r="CF44" s="190">
        <f t="shared" si="136"/>
        <v>0</v>
      </c>
      <c r="CG44" s="190">
        <f t="shared" si="136"/>
        <v>0</v>
      </c>
      <c r="CH44" s="190">
        <f t="shared" si="136"/>
        <v>0</v>
      </c>
      <c r="CI44" s="190">
        <f t="shared" si="136"/>
        <v>0</v>
      </c>
      <c r="CJ44" s="120" t="s">
        <v>258</v>
      </c>
    </row>
    <row r="45" ht="60">
      <c r="A45" s="24" t="s">
        <v>83</v>
      </c>
      <c r="B45" s="48" t="s">
        <v>134</v>
      </c>
      <c r="C45" s="25" t="s">
        <v>135</v>
      </c>
      <c r="D45" s="190">
        <v>0</v>
      </c>
      <c r="E45" s="190">
        <v>0</v>
      </c>
      <c r="F45" s="190">
        <v>7.5</v>
      </c>
      <c r="G45" s="190">
        <v>0</v>
      </c>
      <c r="H45" s="190">
        <v>0</v>
      </c>
      <c r="I45" s="190">
        <v>0</v>
      </c>
      <c r="J45" s="190">
        <v>0</v>
      </c>
      <c r="K45" s="190">
        <v>0</v>
      </c>
      <c r="L45" s="190">
        <v>0</v>
      </c>
      <c r="M45" s="190">
        <v>0</v>
      </c>
      <c r="N45" s="190">
        <v>0</v>
      </c>
      <c r="O45" s="190">
        <v>0</v>
      </c>
      <c r="P45" s="190">
        <v>0</v>
      </c>
      <c r="Q45" s="190">
        <v>0</v>
      </c>
      <c r="R45" s="190">
        <v>0</v>
      </c>
      <c r="S45" s="190">
        <v>0</v>
      </c>
      <c r="T45" s="190">
        <v>0</v>
      </c>
      <c r="U45" s="190">
        <v>0</v>
      </c>
      <c r="V45" s="190">
        <v>0</v>
      </c>
      <c r="W45" s="190">
        <v>0</v>
      </c>
      <c r="X45" s="190">
        <v>0</v>
      </c>
      <c r="Y45" s="190">
        <v>0</v>
      </c>
      <c r="Z45" s="190">
        <v>0</v>
      </c>
      <c r="AA45" s="190">
        <v>0</v>
      </c>
      <c r="AB45" s="190">
        <v>0</v>
      </c>
      <c r="AC45" s="190">
        <v>0</v>
      </c>
      <c r="AD45" s="190">
        <v>0</v>
      </c>
      <c r="AE45" s="190">
        <v>0</v>
      </c>
      <c r="AF45" s="190">
        <v>0</v>
      </c>
      <c r="AG45" s="190">
        <v>0</v>
      </c>
      <c r="AH45" s="190">
        <v>0</v>
      </c>
      <c r="AI45" s="190">
        <v>0</v>
      </c>
      <c r="AJ45" s="190">
        <v>0</v>
      </c>
      <c r="AK45" s="190">
        <v>0</v>
      </c>
      <c r="AL45" s="190">
        <v>0</v>
      </c>
      <c r="AM45" s="190">
        <v>0</v>
      </c>
      <c r="AN45" s="190">
        <v>0</v>
      </c>
      <c r="AO45" s="190">
        <v>0</v>
      </c>
      <c r="AP45" s="190">
        <v>0</v>
      </c>
      <c r="AQ45" s="190">
        <v>0</v>
      </c>
      <c r="AR45" s="190">
        <v>0</v>
      </c>
      <c r="AS45" s="190">
        <v>0</v>
      </c>
      <c r="AT45" s="190">
        <v>0</v>
      </c>
      <c r="AU45" s="190">
        <v>0</v>
      </c>
      <c r="AV45" s="190">
        <v>3.75</v>
      </c>
      <c r="AW45" s="190">
        <v>0</v>
      </c>
      <c r="AX45" s="190">
        <v>0</v>
      </c>
      <c r="AY45" s="190">
        <v>0</v>
      </c>
      <c r="AZ45" s="190">
        <v>0</v>
      </c>
      <c r="BA45" s="190">
        <v>0</v>
      </c>
      <c r="BB45" s="190">
        <v>0</v>
      </c>
      <c r="BC45" s="190">
        <v>0</v>
      </c>
      <c r="BD45" s="190">
        <v>0</v>
      </c>
      <c r="BE45" s="190">
        <v>0</v>
      </c>
      <c r="BF45" s="190">
        <v>0</v>
      </c>
      <c r="BG45" s="190">
        <v>0</v>
      </c>
      <c r="BH45" s="190">
        <v>0</v>
      </c>
      <c r="BI45" s="190">
        <v>0</v>
      </c>
      <c r="BJ45" s="190">
        <v>3.75</v>
      </c>
      <c r="BK45" s="190">
        <v>0</v>
      </c>
      <c r="BL45" s="190">
        <v>0</v>
      </c>
      <c r="BM45" s="190">
        <v>0</v>
      </c>
      <c r="BN45" s="190">
        <v>0</v>
      </c>
      <c r="BO45" s="190">
        <v>0</v>
      </c>
      <c r="BP45" s="190">
        <v>0</v>
      </c>
      <c r="BQ45" s="190">
        <v>0</v>
      </c>
      <c r="BR45" s="190">
        <v>0</v>
      </c>
      <c r="BS45" s="190">
        <v>0</v>
      </c>
      <c r="BT45" s="190">
        <v>0</v>
      </c>
      <c r="BU45" s="190">
        <v>0</v>
      </c>
      <c r="BV45" s="190">
        <v>0</v>
      </c>
      <c r="BW45" s="190">
        <v>0</v>
      </c>
      <c r="BX45" s="190">
        <v>7.5</v>
      </c>
      <c r="BY45" s="190">
        <v>0</v>
      </c>
      <c r="BZ45" s="190">
        <v>0</v>
      </c>
      <c r="CA45" s="190">
        <v>0</v>
      </c>
      <c r="CB45" s="190">
        <v>0</v>
      </c>
      <c r="CC45" s="190">
        <v>0</v>
      </c>
      <c r="CD45" s="190">
        <v>0</v>
      </c>
      <c r="CE45" s="190">
        <v>0</v>
      </c>
      <c r="CF45" s="190">
        <v>0</v>
      </c>
      <c r="CG45" s="190">
        <v>0</v>
      </c>
      <c r="CH45" s="190">
        <v>0</v>
      </c>
      <c r="CI45" s="190">
        <v>0</v>
      </c>
      <c r="CJ45" s="120" t="s">
        <v>258</v>
      </c>
    </row>
    <row r="46" ht="60">
      <c r="A46" s="24" t="s">
        <v>86</v>
      </c>
      <c r="B46" s="49" t="s">
        <v>136</v>
      </c>
      <c r="C46" s="25" t="s">
        <v>137</v>
      </c>
      <c r="D46" s="190">
        <v>0</v>
      </c>
      <c r="E46" s="190">
        <v>0</v>
      </c>
      <c r="F46" s="190">
        <v>5.0599999999999996</v>
      </c>
      <c r="G46" s="190">
        <v>0</v>
      </c>
      <c r="H46" s="190">
        <v>0</v>
      </c>
      <c r="I46" s="190">
        <v>0</v>
      </c>
      <c r="J46" s="190">
        <v>0</v>
      </c>
      <c r="K46" s="190">
        <v>0</v>
      </c>
      <c r="L46" s="190">
        <v>0</v>
      </c>
      <c r="M46" s="190">
        <v>0</v>
      </c>
      <c r="N46" s="190">
        <v>0</v>
      </c>
      <c r="O46" s="190">
        <v>0</v>
      </c>
      <c r="P46" s="190">
        <v>0</v>
      </c>
      <c r="Q46" s="190">
        <v>0</v>
      </c>
      <c r="R46" s="190">
        <v>0</v>
      </c>
      <c r="S46" s="190">
        <v>0</v>
      </c>
      <c r="T46" s="190">
        <v>0</v>
      </c>
      <c r="U46" s="190">
        <v>0</v>
      </c>
      <c r="V46" s="190">
        <v>0</v>
      </c>
      <c r="W46" s="190">
        <v>0</v>
      </c>
      <c r="X46" s="190">
        <v>0</v>
      </c>
      <c r="Y46" s="190">
        <v>0</v>
      </c>
      <c r="Z46" s="190">
        <v>0</v>
      </c>
      <c r="AA46" s="190">
        <v>0</v>
      </c>
      <c r="AB46" s="190">
        <v>0</v>
      </c>
      <c r="AC46" s="190">
        <v>0</v>
      </c>
      <c r="AD46" s="190">
        <v>0</v>
      </c>
      <c r="AE46" s="190">
        <v>0</v>
      </c>
      <c r="AF46" s="190">
        <v>0</v>
      </c>
      <c r="AG46" s="190">
        <v>0</v>
      </c>
      <c r="AH46" s="190">
        <v>0</v>
      </c>
      <c r="AI46" s="190">
        <v>0</v>
      </c>
      <c r="AJ46" s="190">
        <v>0</v>
      </c>
      <c r="AK46" s="190">
        <v>0</v>
      </c>
      <c r="AL46" s="190">
        <v>0</v>
      </c>
      <c r="AM46" s="190">
        <v>0</v>
      </c>
      <c r="AN46" s="190">
        <v>0</v>
      </c>
      <c r="AO46" s="190">
        <v>0</v>
      </c>
      <c r="AP46" s="190">
        <v>0</v>
      </c>
      <c r="AQ46" s="190">
        <v>0</v>
      </c>
      <c r="AR46" s="190">
        <v>0</v>
      </c>
      <c r="AS46" s="190">
        <v>0</v>
      </c>
      <c r="AT46" s="190">
        <v>0</v>
      </c>
      <c r="AU46" s="190">
        <v>0</v>
      </c>
      <c r="AV46" s="190">
        <v>2.5299999999999998</v>
      </c>
      <c r="AW46" s="190">
        <v>0</v>
      </c>
      <c r="AX46" s="190">
        <v>0</v>
      </c>
      <c r="AY46" s="190">
        <v>0</v>
      </c>
      <c r="AZ46" s="190">
        <v>0</v>
      </c>
      <c r="BA46" s="190">
        <v>0</v>
      </c>
      <c r="BB46" s="190">
        <v>0</v>
      </c>
      <c r="BC46" s="190">
        <v>0</v>
      </c>
      <c r="BD46" s="190">
        <v>0</v>
      </c>
      <c r="BE46" s="190">
        <v>0</v>
      </c>
      <c r="BF46" s="190">
        <v>0</v>
      </c>
      <c r="BG46" s="190">
        <v>0</v>
      </c>
      <c r="BH46" s="190">
        <v>0</v>
      </c>
      <c r="BI46" s="190">
        <v>0</v>
      </c>
      <c r="BJ46" s="190">
        <v>2.5299999999999998</v>
      </c>
      <c r="BK46" s="190">
        <v>0</v>
      </c>
      <c r="BL46" s="190">
        <v>0</v>
      </c>
      <c r="BM46" s="190">
        <v>0</v>
      </c>
      <c r="BN46" s="190">
        <v>0</v>
      </c>
      <c r="BO46" s="190">
        <v>0</v>
      </c>
      <c r="BP46" s="190">
        <v>0</v>
      </c>
      <c r="BQ46" s="190">
        <v>0</v>
      </c>
      <c r="BR46" s="190">
        <v>0</v>
      </c>
      <c r="BS46" s="190">
        <v>0</v>
      </c>
      <c r="BT46" s="190">
        <v>0</v>
      </c>
      <c r="BU46" s="190">
        <v>0</v>
      </c>
      <c r="BV46" s="190">
        <v>0</v>
      </c>
      <c r="BW46" s="190">
        <v>0</v>
      </c>
      <c r="BX46" s="190">
        <v>5.0599999999999996</v>
      </c>
      <c r="BY46" s="190">
        <v>0</v>
      </c>
      <c r="BZ46" s="190">
        <v>0</v>
      </c>
      <c r="CA46" s="190">
        <v>0</v>
      </c>
      <c r="CB46" s="190">
        <v>0</v>
      </c>
      <c r="CC46" s="190">
        <v>0</v>
      </c>
      <c r="CD46" s="190">
        <v>0</v>
      </c>
      <c r="CE46" s="190">
        <v>0</v>
      </c>
      <c r="CF46" s="190">
        <v>0</v>
      </c>
      <c r="CG46" s="190">
        <v>0</v>
      </c>
      <c r="CH46" s="190">
        <v>0</v>
      </c>
      <c r="CI46" s="190">
        <v>0</v>
      </c>
      <c r="CJ46" s="120" t="s">
        <v>258</v>
      </c>
    </row>
    <row r="47" ht="60">
      <c r="A47" s="24" t="s">
        <v>89</v>
      </c>
      <c r="B47" s="49" t="s">
        <v>138</v>
      </c>
      <c r="C47" s="25" t="s">
        <v>139</v>
      </c>
      <c r="D47" s="190">
        <v>0</v>
      </c>
      <c r="E47" s="190">
        <v>0</v>
      </c>
      <c r="F47" s="190">
        <v>3.7000000000000002</v>
      </c>
      <c r="G47" s="190">
        <v>0</v>
      </c>
      <c r="H47" s="190">
        <v>0</v>
      </c>
      <c r="I47" s="190">
        <v>0</v>
      </c>
      <c r="J47" s="190">
        <v>0</v>
      </c>
      <c r="K47" s="190">
        <v>0</v>
      </c>
      <c r="L47" s="190">
        <v>0</v>
      </c>
      <c r="M47" s="190">
        <v>0</v>
      </c>
      <c r="N47" s="190">
        <v>0</v>
      </c>
      <c r="O47" s="190">
        <v>0</v>
      </c>
      <c r="P47" s="190">
        <v>0</v>
      </c>
      <c r="Q47" s="190">
        <v>0</v>
      </c>
      <c r="R47" s="190">
        <v>0</v>
      </c>
      <c r="S47" s="190">
        <v>0</v>
      </c>
      <c r="T47" s="190">
        <v>0</v>
      </c>
      <c r="U47" s="190">
        <v>0</v>
      </c>
      <c r="V47" s="190">
        <v>0</v>
      </c>
      <c r="W47" s="190">
        <v>0</v>
      </c>
      <c r="X47" s="190">
        <v>0</v>
      </c>
      <c r="Y47" s="190">
        <v>0</v>
      </c>
      <c r="Z47" s="190">
        <v>0</v>
      </c>
      <c r="AA47" s="190">
        <v>0</v>
      </c>
      <c r="AB47" s="190">
        <v>0</v>
      </c>
      <c r="AC47" s="190">
        <v>0</v>
      </c>
      <c r="AD47" s="190">
        <v>0</v>
      </c>
      <c r="AE47" s="190">
        <v>0</v>
      </c>
      <c r="AF47" s="190">
        <v>0</v>
      </c>
      <c r="AG47" s="190">
        <v>0</v>
      </c>
      <c r="AH47" s="190">
        <v>0</v>
      </c>
      <c r="AI47" s="190">
        <v>0</v>
      </c>
      <c r="AJ47" s="190">
        <v>0</v>
      </c>
      <c r="AK47" s="190">
        <v>0</v>
      </c>
      <c r="AL47" s="190">
        <v>0</v>
      </c>
      <c r="AM47" s="190">
        <v>0</v>
      </c>
      <c r="AN47" s="190">
        <v>0</v>
      </c>
      <c r="AO47" s="190">
        <v>0</v>
      </c>
      <c r="AP47" s="190">
        <v>0</v>
      </c>
      <c r="AQ47" s="190">
        <v>0</v>
      </c>
      <c r="AR47" s="190">
        <v>0</v>
      </c>
      <c r="AS47" s="190">
        <v>0</v>
      </c>
      <c r="AT47" s="190">
        <v>0</v>
      </c>
      <c r="AU47" s="190">
        <v>0</v>
      </c>
      <c r="AV47" s="190">
        <v>2.6000000000000001</v>
      </c>
      <c r="AW47" s="190">
        <v>0</v>
      </c>
      <c r="AX47" s="190">
        <v>0</v>
      </c>
      <c r="AY47" s="190">
        <v>0</v>
      </c>
      <c r="AZ47" s="190">
        <v>0</v>
      </c>
      <c r="BA47" s="190">
        <v>0</v>
      </c>
      <c r="BB47" s="190">
        <v>0</v>
      </c>
      <c r="BC47" s="190">
        <v>0</v>
      </c>
      <c r="BD47" s="190">
        <v>0</v>
      </c>
      <c r="BE47" s="190">
        <v>0</v>
      </c>
      <c r="BF47" s="190">
        <v>0</v>
      </c>
      <c r="BG47" s="190">
        <v>0</v>
      </c>
      <c r="BH47" s="190">
        <v>0</v>
      </c>
      <c r="BI47" s="190">
        <v>0</v>
      </c>
      <c r="BJ47" s="190">
        <v>1.0800000000000001</v>
      </c>
      <c r="BK47" s="190">
        <v>0</v>
      </c>
      <c r="BL47" s="190">
        <v>0</v>
      </c>
      <c r="BM47" s="190">
        <v>0</v>
      </c>
      <c r="BN47" s="190">
        <v>0</v>
      </c>
      <c r="BO47" s="190">
        <v>0</v>
      </c>
      <c r="BP47" s="190">
        <v>0</v>
      </c>
      <c r="BQ47" s="190">
        <v>0</v>
      </c>
      <c r="BR47" s="190">
        <v>0</v>
      </c>
      <c r="BS47" s="190">
        <v>0</v>
      </c>
      <c r="BT47" s="190">
        <v>0</v>
      </c>
      <c r="BU47" s="190">
        <v>0</v>
      </c>
      <c r="BV47" s="190">
        <v>0</v>
      </c>
      <c r="BW47" s="190">
        <v>0</v>
      </c>
      <c r="BX47" s="190">
        <v>3.7000000000000002</v>
      </c>
      <c r="BY47" s="190">
        <v>0</v>
      </c>
      <c r="BZ47" s="190">
        <v>0</v>
      </c>
      <c r="CA47" s="190">
        <v>0</v>
      </c>
      <c r="CB47" s="190">
        <v>0</v>
      </c>
      <c r="CC47" s="190">
        <v>0</v>
      </c>
      <c r="CD47" s="190">
        <v>0</v>
      </c>
      <c r="CE47" s="190">
        <v>0</v>
      </c>
      <c r="CF47" s="190">
        <v>0</v>
      </c>
      <c r="CG47" s="190">
        <v>0</v>
      </c>
      <c r="CH47" s="190">
        <v>0</v>
      </c>
      <c r="CI47" s="190">
        <v>0</v>
      </c>
      <c r="CJ47" s="120" t="s">
        <v>258</v>
      </c>
    </row>
    <row r="48" ht="15.75">
      <c r="A48" s="28"/>
      <c r="B48" s="52" t="s">
        <v>140</v>
      </c>
      <c r="C48" s="67" t="s">
        <v>258</v>
      </c>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20" t="s">
        <v>258</v>
      </c>
    </row>
    <row r="49" ht="60">
      <c r="A49" s="33" t="s">
        <v>77</v>
      </c>
      <c r="B49" s="34" t="s">
        <v>78</v>
      </c>
      <c r="C49" s="67" t="s">
        <v>258</v>
      </c>
      <c r="D49" s="190">
        <f>D50+D53</f>
        <v>0</v>
      </c>
      <c r="E49" s="221">
        <f t="shared" ref="E49:BP49" si="137">E50+E53</f>
        <v>0</v>
      </c>
      <c r="F49" s="221">
        <f t="shared" si="137"/>
        <v>4.6500000000000004</v>
      </c>
      <c r="G49" s="190">
        <f t="shared" si="137"/>
        <v>0</v>
      </c>
      <c r="H49" s="190">
        <f t="shared" si="137"/>
        <v>0</v>
      </c>
      <c r="I49" s="190">
        <f t="shared" si="137"/>
        <v>0</v>
      </c>
      <c r="J49" s="190">
        <f t="shared" si="137"/>
        <v>1</v>
      </c>
      <c r="K49" s="190">
        <f t="shared" si="137"/>
        <v>0</v>
      </c>
      <c r="L49" s="190">
        <f t="shared" si="137"/>
        <v>0</v>
      </c>
      <c r="M49" s="190">
        <f t="shared" si="137"/>
        <v>0</v>
      </c>
      <c r="N49" s="190">
        <f t="shared" si="137"/>
        <v>0</v>
      </c>
      <c r="O49" s="190">
        <f t="shared" si="137"/>
        <v>0</v>
      </c>
      <c r="P49" s="190">
        <f t="shared" si="137"/>
        <v>0</v>
      </c>
      <c r="Q49" s="190">
        <f t="shared" si="137"/>
        <v>0</v>
      </c>
      <c r="R49" s="190">
        <f t="shared" si="137"/>
        <v>0</v>
      </c>
      <c r="S49" s="190">
        <f t="shared" si="137"/>
        <v>0</v>
      </c>
      <c r="T49" s="190">
        <f t="shared" si="137"/>
        <v>0</v>
      </c>
      <c r="U49" s="190">
        <f t="shared" si="137"/>
        <v>0</v>
      </c>
      <c r="V49" s="190">
        <f t="shared" si="137"/>
        <v>0</v>
      </c>
      <c r="W49" s="190">
        <f t="shared" si="137"/>
        <v>0</v>
      </c>
      <c r="X49" s="190">
        <f t="shared" si="137"/>
        <v>0</v>
      </c>
      <c r="Y49" s="190">
        <f t="shared" si="137"/>
        <v>0</v>
      </c>
      <c r="Z49" s="190">
        <f t="shared" si="137"/>
        <v>0</v>
      </c>
      <c r="AA49" s="190">
        <f t="shared" si="137"/>
        <v>0</v>
      </c>
      <c r="AB49" s="190">
        <f t="shared" si="137"/>
        <v>0</v>
      </c>
      <c r="AC49" s="190">
        <f t="shared" si="137"/>
        <v>0</v>
      </c>
      <c r="AD49" s="190">
        <f t="shared" si="137"/>
        <v>0</v>
      </c>
      <c r="AE49" s="190">
        <f t="shared" si="137"/>
        <v>0</v>
      </c>
      <c r="AF49" s="190">
        <f t="shared" si="137"/>
        <v>0</v>
      </c>
      <c r="AG49" s="222">
        <f t="shared" si="137"/>
        <v>0</v>
      </c>
      <c r="AH49" s="190">
        <f t="shared" si="137"/>
        <v>0</v>
      </c>
      <c r="AI49" s="190">
        <f t="shared" si="137"/>
        <v>0</v>
      </c>
      <c r="AJ49" s="190">
        <f t="shared" si="137"/>
        <v>0</v>
      </c>
      <c r="AK49" s="190">
        <f t="shared" si="137"/>
        <v>0</v>
      </c>
      <c r="AL49" s="190">
        <f t="shared" si="137"/>
        <v>1</v>
      </c>
      <c r="AM49" s="190">
        <f t="shared" si="137"/>
        <v>0</v>
      </c>
      <c r="AN49" s="190">
        <f t="shared" si="137"/>
        <v>0</v>
      </c>
      <c r="AO49" s="190">
        <f t="shared" si="137"/>
        <v>0</v>
      </c>
      <c r="AP49" s="190">
        <f t="shared" si="137"/>
        <v>0</v>
      </c>
      <c r="AQ49" s="190">
        <f t="shared" si="137"/>
        <v>0</v>
      </c>
      <c r="AR49" s="190">
        <f t="shared" si="137"/>
        <v>0</v>
      </c>
      <c r="AS49" s="190">
        <f t="shared" si="137"/>
        <v>0</v>
      </c>
      <c r="AT49" s="190">
        <f t="shared" si="137"/>
        <v>0</v>
      </c>
      <c r="AU49" s="190">
        <f t="shared" si="137"/>
        <v>0</v>
      </c>
      <c r="AV49" s="221">
        <f t="shared" si="137"/>
        <v>2.2000000000000002</v>
      </c>
      <c r="AW49" s="190">
        <f t="shared" si="137"/>
        <v>0</v>
      </c>
      <c r="AX49" s="190">
        <f t="shared" si="137"/>
        <v>0</v>
      </c>
      <c r="AY49" s="190">
        <f t="shared" si="137"/>
        <v>0</v>
      </c>
      <c r="AZ49" s="190">
        <f t="shared" si="137"/>
        <v>0</v>
      </c>
      <c r="BA49" s="190">
        <f t="shared" si="137"/>
        <v>0</v>
      </c>
      <c r="BB49" s="190">
        <f t="shared" si="137"/>
        <v>0</v>
      </c>
      <c r="BC49" s="190">
        <f t="shared" si="137"/>
        <v>0</v>
      </c>
      <c r="BD49" s="190">
        <f t="shared" si="137"/>
        <v>0</v>
      </c>
      <c r="BE49" s="190">
        <f t="shared" si="137"/>
        <v>0</v>
      </c>
      <c r="BF49" s="190">
        <f t="shared" si="137"/>
        <v>0</v>
      </c>
      <c r="BG49" s="190">
        <f t="shared" si="137"/>
        <v>0</v>
      </c>
      <c r="BH49" s="190">
        <f t="shared" si="137"/>
        <v>0</v>
      </c>
      <c r="BI49" s="190">
        <f t="shared" si="137"/>
        <v>0</v>
      </c>
      <c r="BJ49" s="221">
        <f t="shared" si="137"/>
        <v>2.4500000000000002</v>
      </c>
      <c r="BK49" s="190">
        <f t="shared" si="137"/>
        <v>0</v>
      </c>
      <c r="BL49" s="190">
        <f t="shared" si="137"/>
        <v>0</v>
      </c>
      <c r="BM49" s="190">
        <f t="shared" si="137"/>
        <v>0</v>
      </c>
      <c r="BN49" s="190">
        <f t="shared" si="137"/>
        <v>0</v>
      </c>
      <c r="BO49" s="190">
        <f t="shared" si="137"/>
        <v>0</v>
      </c>
      <c r="BP49" s="190">
        <f t="shared" si="137"/>
        <v>0</v>
      </c>
      <c r="BQ49" s="190">
        <f t="shared" ref="BQ49:CI49" si="138">BQ50+BQ53</f>
        <v>0</v>
      </c>
      <c r="BR49" s="190">
        <f t="shared" si="138"/>
        <v>0</v>
      </c>
      <c r="BS49" s="190">
        <f t="shared" si="138"/>
        <v>0</v>
      </c>
      <c r="BT49" s="190">
        <f t="shared" si="138"/>
        <v>0</v>
      </c>
      <c r="BU49" s="190">
        <f t="shared" si="138"/>
        <v>0</v>
      </c>
      <c r="BV49" s="190">
        <f t="shared" si="138"/>
        <v>0</v>
      </c>
      <c r="BW49" s="221">
        <f t="shared" si="138"/>
        <v>0</v>
      </c>
      <c r="BX49" s="221">
        <f t="shared" si="138"/>
        <v>4.6500000000000004</v>
      </c>
      <c r="BY49" s="190">
        <f t="shared" si="138"/>
        <v>0</v>
      </c>
      <c r="BZ49" s="190">
        <f t="shared" si="138"/>
        <v>0</v>
      </c>
      <c r="CA49" s="190">
        <f t="shared" si="138"/>
        <v>1</v>
      </c>
      <c r="CB49" s="190">
        <f t="shared" si="138"/>
        <v>0</v>
      </c>
      <c r="CC49" s="190">
        <f t="shared" si="138"/>
        <v>0</v>
      </c>
      <c r="CD49" s="190">
        <f t="shared" si="138"/>
        <v>0</v>
      </c>
      <c r="CE49" s="190">
        <f t="shared" si="138"/>
        <v>0</v>
      </c>
      <c r="CF49" s="190">
        <f t="shared" si="138"/>
        <v>0</v>
      </c>
      <c r="CG49" s="190">
        <f t="shared" si="138"/>
        <v>0</v>
      </c>
      <c r="CH49" s="190">
        <f t="shared" si="138"/>
        <v>0</v>
      </c>
      <c r="CI49" s="190">
        <f t="shared" si="138"/>
        <v>0</v>
      </c>
      <c r="CJ49" s="120" t="s">
        <v>258</v>
      </c>
    </row>
    <row r="50" ht="120">
      <c r="A50" s="33" t="s">
        <v>124</v>
      </c>
      <c r="B50" s="34" t="s">
        <v>125</v>
      </c>
      <c r="C50" s="67" t="s">
        <v>258</v>
      </c>
      <c r="D50" s="190">
        <f t="shared" ref="D50:D53" si="139">D51</f>
        <v>0</v>
      </c>
      <c r="E50" s="190">
        <f t="shared" ref="E50:BP53" si="140">E51</f>
        <v>0</v>
      </c>
      <c r="F50" s="190">
        <f t="shared" si="140"/>
        <v>0</v>
      </c>
      <c r="G50" s="190">
        <f t="shared" si="140"/>
        <v>0</v>
      </c>
      <c r="H50" s="190">
        <f t="shared" si="140"/>
        <v>0</v>
      </c>
      <c r="I50" s="190">
        <f t="shared" si="140"/>
        <v>0</v>
      </c>
      <c r="J50" s="190">
        <f t="shared" si="140"/>
        <v>1</v>
      </c>
      <c r="K50" s="190">
        <f t="shared" si="140"/>
        <v>0</v>
      </c>
      <c r="L50" s="190">
        <f t="shared" si="140"/>
        <v>0</v>
      </c>
      <c r="M50" s="190">
        <f t="shared" si="140"/>
        <v>0</v>
      </c>
      <c r="N50" s="190">
        <f t="shared" si="140"/>
        <v>0</v>
      </c>
      <c r="O50" s="190">
        <f t="shared" si="140"/>
        <v>0</v>
      </c>
      <c r="P50" s="190">
        <f t="shared" si="140"/>
        <v>0</v>
      </c>
      <c r="Q50" s="190">
        <f t="shared" si="140"/>
        <v>0</v>
      </c>
      <c r="R50" s="190">
        <f t="shared" si="140"/>
        <v>0</v>
      </c>
      <c r="S50" s="190">
        <f t="shared" si="140"/>
        <v>0</v>
      </c>
      <c r="T50" s="190">
        <f t="shared" si="140"/>
        <v>0</v>
      </c>
      <c r="U50" s="190">
        <f t="shared" si="140"/>
        <v>0</v>
      </c>
      <c r="V50" s="190">
        <f t="shared" si="140"/>
        <v>0</v>
      </c>
      <c r="W50" s="190">
        <f t="shared" si="140"/>
        <v>0</v>
      </c>
      <c r="X50" s="190">
        <f t="shared" si="140"/>
        <v>0</v>
      </c>
      <c r="Y50" s="190">
        <f t="shared" si="140"/>
        <v>0</v>
      </c>
      <c r="Z50" s="190">
        <f t="shared" si="140"/>
        <v>0</v>
      </c>
      <c r="AA50" s="190">
        <f t="shared" si="140"/>
        <v>0</v>
      </c>
      <c r="AB50" s="190">
        <f t="shared" si="140"/>
        <v>0</v>
      </c>
      <c r="AC50" s="190">
        <f t="shared" si="140"/>
        <v>0</v>
      </c>
      <c r="AD50" s="190">
        <f t="shared" si="140"/>
        <v>0</v>
      </c>
      <c r="AE50" s="190">
        <f t="shared" si="140"/>
        <v>0</v>
      </c>
      <c r="AF50" s="190">
        <f t="shared" si="140"/>
        <v>0</v>
      </c>
      <c r="AG50" s="190">
        <f t="shared" si="140"/>
        <v>0</v>
      </c>
      <c r="AH50" s="190">
        <f t="shared" si="140"/>
        <v>0</v>
      </c>
      <c r="AI50" s="190">
        <f t="shared" si="140"/>
        <v>0</v>
      </c>
      <c r="AJ50" s="190">
        <f t="shared" si="140"/>
        <v>0</v>
      </c>
      <c r="AK50" s="190">
        <f t="shared" si="140"/>
        <v>0</v>
      </c>
      <c r="AL50" s="190">
        <f t="shared" si="140"/>
        <v>1</v>
      </c>
      <c r="AM50" s="190">
        <f t="shared" si="140"/>
        <v>0</v>
      </c>
      <c r="AN50" s="190">
        <f t="shared" si="140"/>
        <v>0</v>
      </c>
      <c r="AO50" s="190">
        <f t="shared" si="140"/>
        <v>0</v>
      </c>
      <c r="AP50" s="190">
        <f t="shared" si="140"/>
        <v>0</v>
      </c>
      <c r="AQ50" s="190">
        <f t="shared" si="140"/>
        <v>0</v>
      </c>
      <c r="AR50" s="190">
        <f t="shared" si="140"/>
        <v>0</v>
      </c>
      <c r="AS50" s="190">
        <f t="shared" si="140"/>
        <v>0</v>
      </c>
      <c r="AT50" s="190">
        <f t="shared" si="140"/>
        <v>0</v>
      </c>
      <c r="AU50" s="190">
        <f t="shared" si="140"/>
        <v>0</v>
      </c>
      <c r="AV50" s="190">
        <f t="shared" si="140"/>
        <v>0</v>
      </c>
      <c r="AW50" s="190">
        <f t="shared" si="140"/>
        <v>0</v>
      </c>
      <c r="AX50" s="190">
        <f t="shared" si="140"/>
        <v>0</v>
      </c>
      <c r="AY50" s="190">
        <f t="shared" si="140"/>
        <v>0</v>
      </c>
      <c r="AZ50" s="190">
        <f t="shared" si="140"/>
        <v>0</v>
      </c>
      <c r="BA50" s="190">
        <f t="shared" si="140"/>
        <v>0</v>
      </c>
      <c r="BB50" s="190">
        <f t="shared" si="140"/>
        <v>0</v>
      </c>
      <c r="BC50" s="190">
        <f t="shared" si="140"/>
        <v>0</v>
      </c>
      <c r="BD50" s="190">
        <f t="shared" si="140"/>
        <v>0</v>
      </c>
      <c r="BE50" s="190">
        <f t="shared" si="140"/>
        <v>0</v>
      </c>
      <c r="BF50" s="190">
        <f t="shared" si="140"/>
        <v>0</v>
      </c>
      <c r="BG50" s="190">
        <f t="shared" si="140"/>
        <v>0</v>
      </c>
      <c r="BH50" s="190">
        <f t="shared" si="140"/>
        <v>0</v>
      </c>
      <c r="BI50" s="190">
        <f t="shared" si="140"/>
        <v>0</v>
      </c>
      <c r="BJ50" s="190">
        <f t="shared" si="140"/>
        <v>0</v>
      </c>
      <c r="BK50" s="190">
        <f t="shared" si="140"/>
        <v>0</v>
      </c>
      <c r="BL50" s="190">
        <f t="shared" si="140"/>
        <v>0</v>
      </c>
      <c r="BM50" s="190">
        <f t="shared" si="140"/>
        <v>0</v>
      </c>
      <c r="BN50" s="190">
        <f t="shared" si="140"/>
        <v>0</v>
      </c>
      <c r="BO50" s="190">
        <f t="shared" si="140"/>
        <v>0</v>
      </c>
      <c r="BP50" s="190">
        <f t="shared" si="140"/>
        <v>0</v>
      </c>
      <c r="BQ50" s="190">
        <f t="shared" ref="BQ50:CI53" si="141">BQ51</f>
        <v>0</v>
      </c>
      <c r="BR50" s="190">
        <f t="shared" si="141"/>
        <v>0</v>
      </c>
      <c r="BS50" s="190">
        <f t="shared" si="141"/>
        <v>0</v>
      </c>
      <c r="BT50" s="190">
        <f t="shared" si="141"/>
        <v>0</v>
      </c>
      <c r="BU50" s="190">
        <f t="shared" si="141"/>
        <v>0</v>
      </c>
      <c r="BV50" s="190">
        <f t="shared" si="141"/>
        <v>0</v>
      </c>
      <c r="BW50" s="190">
        <f t="shared" si="141"/>
        <v>0</v>
      </c>
      <c r="BX50" s="190">
        <f t="shared" si="141"/>
        <v>0</v>
      </c>
      <c r="BY50" s="190">
        <f t="shared" si="141"/>
        <v>0</v>
      </c>
      <c r="BZ50" s="190">
        <f t="shared" si="141"/>
        <v>0</v>
      </c>
      <c r="CA50" s="190">
        <f t="shared" si="141"/>
        <v>1</v>
      </c>
      <c r="CB50" s="190">
        <f t="shared" si="141"/>
        <v>0</v>
      </c>
      <c r="CC50" s="190">
        <f t="shared" si="141"/>
        <v>0</v>
      </c>
      <c r="CD50" s="190">
        <f t="shared" si="141"/>
        <v>0</v>
      </c>
      <c r="CE50" s="190">
        <f t="shared" si="141"/>
        <v>0</v>
      </c>
      <c r="CF50" s="190">
        <f t="shared" si="141"/>
        <v>0</v>
      </c>
      <c r="CG50" s="190">
        <f t="shared" si="141"/>
        <v>0</v>
      </c>
      <c r="CH50" s="190">
        <f t="shared" si="141"/>
        <v>0</v>
      </c>
      <c r="CI50" s="190">
        <f t="shared" si="141"/>
        <v>0</v>
      </c>
      <c r="CJ50" s="120" t="s">
        <v>258</v>
      </c>
    </row>
    <row r="51" ht="120">
      <c r="A51" s="33" t="s">
        <v>126</v>
      </c>
      <c r="B51" s="34" t="s">
        <v>127</v>
      </c>
      <c r="C51" s="67" t="s">
        <v>258</v>
      </c>
      <c r="D51" s="190">
        <f t="shared" si="139"/>
        <v>0</v>
      </c>
      <c r="E51" s="190">
        <f t="shared" si="140"/>
        <v>0</v>
      </c>
      <c r="F51" s="190">
        <f t="shared" si="140"/>
        <v>0</v>
      </c>
      <c r="G51" s="190">
        <f t="shared" si="140"/>
        <v>0</v>
      </c>
      <c r="H51" s="190">
        <f t="shared" si="140"/>
        <v>0</v>
      </c>
      <c r="I51" s="190">
        <f t="shared" si="140"/>
        <v>0</v>
      </c>
      <c r="J51" s="190">
        <f t="shared" si="140"/>
        <v>1</v>
      </c>
      <c r="K51" s="190">
        <f t="shared" si="140"/>
        <v>0</v>
      </c>
      <c r="L51" s="190">
        <f t="shared" si="140"/>
        <v>0</v>
      </c>
      <c r="M51" s="190">
        <f t="shared" si="140"/>
        <v>0</v>
      </c>
      <c r="N51" s="190">
        <f t="shared" si="140"/>
        <v>0</v>
      </c>
      <c r="O51" s="190">
        <f t="shared" si="140"/>
        <v>0</v>
      </c>
      <c r="P51" s="190">
        <f t="shared" si="140"/>
        <v>0</v>
      </c>
      <c r="Q51" s="190">
        <f t="shared" si="140"/>
        <v>0</v>
      </c>
      <c r="R51" s="190">
        <f t="shared" si="140"/>
        <v>0</v>
      </c>
      <c r="S51" s="190">
        <f t="shared" si="140"/>
        <v>0</v>
      </c>
      <c r="T51" s="190">
        <f t="shared" si="140"/>
        <v>0</v>
      </c>
      <c r="U51" s="190">
        <f t="shared" si="140"/>
        <v>0</v>
      </c>
      <c r="V51" s="190">
        <f t="shared" si="140"/>
        <v>0</v>
      </c>
      <c r="W51" s="190">
        <f t="shared" si="140"/>
        <v>0</v>
      </c>
      <c r="X51" s="190">
        <f t="shared" si="140"/>
        <v>0</v>
      </c>
      <c r="Y51" s="190">
        <f t="shared" si="140"/>
        <v>0</v>
      </c>
      <c r="Z51" s="190">
        <f t="shared" si="140"/>
        <v>0</v>
      </c>
      <c r="AA51" s="190">
        <f t="shared" si="140"/>
        <v>0</v>
      </c>
      <c r="AB51" s="190">
        <f t="shared" si="140"/>
        <v>0</v>
      </c>
      <c r="AC51" s="190">
        <f t="shared" si="140"/>
        <v>0</v>
      </c>
      <c r="AD51" s="190">
        <f t="shared" si="140"/>
        <v>0</v>
      </c>
      <c r="AE51" s="190">
        <f t="shared" si="140"/>
        <v>0</v>
      </c>
      <c r="AF51" s="190">
        <f t="shared" si="140"/>
        <v>0</v>
      </c>
      <c r="AG51" s="190">
        <f t="shared" si="140"/>
        <v>0</v>
      </c>
      <c r="AH51" s="190">
        <f t="shared" si="140"/>
        <v>0</v>
      </c>
      <c r="AI51" s="190">
        <f t="shared" si="140"/>
        <v>0</v>
      </c>
      <c r="AJ51" s="190">
        <f t="shared" si="140"/>
        <v>0</v>
      </c>
      <c r="AK51" s="190">
        <f t="shared" si="140"/>
        <v>0</v>
      </c>
      <c r="AL51" s="190">
        <f t="shared" si="140"/>
        <v>1</v>
      </c>
      <c r="AM51" s="190">
        <f t="shared" si="140"/>
        <v>0</v>
      </c>
      <c r="AN51" s="190">
        <f t="shared" si="140"/>
        <v>0</v>
      </c>
      <c r="AO51" s="190">
        <f t="shared" si="140"/>
        <v>0</v>
      </c>
      <c r="AP51" s="190">
        <f t="shared" si="140"/>
        <v>0</v>
      </c>
      <c r="AQ51" s="190">
        <f t="shared" si="140"/>
        <v>0</v>
      </c>
      <c r="AR51" s="190">
        <f t="shared" si="140"/>
        <v>0</v>
      </c>
      <c r="AS51" s="190">
        <f t="shared" si="140"/>
        <v>0</v>
      </c>
      <c r="AT51" s="190">
        <f t="shared" si="140"/>
        <v>0</v>
      </c>
      <c r="AU51" s="190">
        <f t="shared" si="140"/>
        <v>0</v>
      </c>
      <c r="AV51" s="190">
        <f t="shared" si="140"/>
        <v>0</v>
      </c>
      <c r="AW51" s="190">
        <f t="shared" si="140"/>
        <v>0</v>
      </c>
      <c r="AX51" s="190">
        <f t="shared" si="140"/>
        <v>0</v>
      </c>
      <c r="AY51" s="190">
        <f t="shared" si="140"/>
        <v>0</v>
      </c>
      <c r="AZ51" s="190">
        <f t="shared" si="140"/>
        <v>0</v>
      </c>
      <c r="BA51" s="190">
        <f t="shared" si="140"/>
        <v>0</v>
      </c>
      <c r="BB51" s="190">
        <f t="shared" si="140"/>
        <v>0</v>
      </c>
      <c r="BC51" s="190">
        <f t="shared" si="140"/>
        <v>0</v>
      </c>
      <c r="BD51" s="190">
        <f t="shared" si="140"/>
        <v>0</v>
      </c>
      <c r="BE51" s="190">
        <f t="shared" si="140"/>
        <v>0</v>
      </c>
      <c r="BF51" s="190">
        <f t="shared" si="140"/>
        <v>0</v>
      </c>
      <c r="BG51" s="190">
        <f t="shared" si="140"/>
        <v>0</v>
      </c>
      <c r="BH51" s="190">
        <f t="shared" si="140"/>
        <v>0</v>
      </c>
      <c r="BI51" s="190">
        <f t="shared" si="140"/>
        <v>0</v>
      </c>
      <c r="BJ51" s="190">
        <f t="shared" si="140"/>
        <v>0</v>
      </c>
      <c r="BK51" s="190">
        <f t="shared" si="140"/>
        <v>0</v>
      </c>
      <c r="BL51" s="190">
        <f t="shared" si="140"/>
        <v>0</v>
      </c>
      <c r="BM51" s="190">
        <f t="shared" si="140"/>
        <v>0</v>
      </c>
      <c r="BN51" s="190">
        <f t="shared" si="140"/>
        <v>0</v>
      </c>
      <c r="BO51" s="190">
        <f t="shared" si="140"/>
        <v>0</v>
      </c>
      <c r="BP51" s="190">
        <f t="shared" si="140"/>
        <v>0</v>
      </c>
      <c r="BQ51" s="190">
        <f t="shared" si="141"/>
        <v>0</v>
      </c>
      <c r="BR51" s="190">
        <f t="shared" si="141"/>
        <v>0</v>
      </c>
      <c r="BS51" s="190">
        <f t="shared" si="141"/>
        <v>0</v>
      </c>
      <c r="BT51" s="190">
        <f t="shared" si="141"/>
        <v>0</v>
      </c>
      <c r="BU51" s="190">
        <f t="shared" si="141"/>
        <v>0</v>
      </c>
      <c r="BV51" s="190">
        <f t="shared" si="141"/>
        <v>0</v>
      </c>
      <c r="BW51" s="190">
        <f t="shared" si="141"/>
        <v>0</v>
      </c>
      <c r="BX51" s="190">
        <f t="shared" si="141"/>
        <v>0</v>
      </c>
      <c r="BY51" s="190">
        <f t="shared" si="141"/>
        <v>0</v>
      </c>
      <c r="BZ51" s="190">
        <f t="shared" si="141"/>
        <v>0</v>
      </c>
      <c r="CA51" s="190">
        <f t="shared" si="141"/>
        <v>1</v>
      </c>
      <c r="CB51" s="190">
        <f t="shared" si="141"/>
        <v>0</v>
      </c>
      <c r="CC51" s="190">
        <f t="shared" si="141"/>
        <v>0</v>
      </c>
      <c r="CD51" s="190">
        <f t="shared" si="141"/>
        <v>0</v>
      </c>
      <c r="CE51" s="190">
        <f t="shared" si="141"/>
        <v>0</v>
      </c>
      <c r="CF51" s="190">
        <f t="shared" si="141"/>
        <v>0</v>
      </c>
      <c r="CG51" s="190">
        <f t="shared" si="141"/>
        <v>0</v>
      </c>
      <c r="CH51" s="190">
        <f t="shared" si="141"/>
        <v>0</v>
      </c>
      <c r="CI51" s="190">
        <f t="shared" si="141"/>
        <v>0</v>
      </c>
      <c r="CJ51" s="120" t="s">
        <v>258</v>
      </c>
    </row>
    <row r="52" ht="75">
      <c r="A52" s="24" t="s">
        <v>128</v>
      </c>
      <c r="B52" s="47" t="s">
        <v>141</v>
      </c>
      <c r="C52" s="25" t="s">
        <v>142</v>
      </c>
      <c r="D52" s="190">
        <v>0</v>
      </c>
      <c r="E52" s="190">
        <v>0</v>
      </c>
      <c r="F52" s="190">
        <v>0</v>
      </c>
      <c r="G52" s="190">
        <v>0</v>
      </c>
      <c r="H52" s="190">
        <v>0</v>
      </c>
      <c r="I52" s="190">
        <v>0</v>
      </c>
      <c r="J52" s="190">
        <v>1</v>
      </c>
      <c r="K52" s="190">
        <v>0</v>
      </c>
      <c r="L52" s="190">
        <v>0</v>
      </c>
      <c r="M52" s="190">
        <v>0</v>
      </c>
      <c r="N52" s="190">
        <v>0</v>
      </c>
      <c r="O52" s="190">
        <v>0</v>
      </c>
      <c r="P52" s="190">
        <v>0</v>
      </c>
      <c r="Q52" s="190">
        <v>0</v>
      </c>
      <c r="R52" s="190">
        <v>0</v>
      </c>
      <c r="S52" s="190">
        <v>0</v>
      </c>
      <c r="T52" s="190">
        <v>0</v>
      </c>
      <c r="U52" s="190">
        <v>0</v>
      </c>
      <c r="V52" s="190">
        <v>0</v>
      </c>
      <c r="W52" s="190">
        <v>0</v>
      </c>
      <c r="X52" s="190">
        <v>0</v>
      </c>
      <c r="Y52" s="190">
        <v>0</v>
      </c>
      <c r="Z52" s="190">
        <v>0</v>
      </c>
      <c r="AA52" s="190">
        <v>0</v>
      </c>
      <c r="AB52" s="190">
        <v>0</v>
      </c>
      <c r="AC52" s="190">
        <v>0</v>
      </c>
      <c r="AD52" s="190">
        <v>0</v>
      </c>
      <c r="AE52" s="190">
        <v>0</v>
      </c>
      <c r="AF52" s="190">
        <v>0</v>
      </c>
      <c r="AG52" s="190">
        <v>0</v>
      </c>
      <c r="AH52" s="190">
        <v>0</v>
      </c>
      <c r="AI52" s="190">
        <v>0</v>
      </c>
      <c r="AJ52" s="190">
        <v>0</v>
      </c>
      <c r="AK52" s="190">
        <v>0</v>
      </c>
      <c r="AL52" s="190">
        <v>1</v>
      </c>
      <c r="AM52" s="190">
        <v>0</v>
      </c>
      <c r="AN52" s="190">
        <v>0</v>
      </c>
      <c r="AO52" s="190">
        <v>0</v>
      </c>
      <c r="AP52" s="190">
        <v>0</v>
      </c>
      <c r="AQ52" s="190">
        <v>0</v>
      </c>
      <c r="AR52" s="190">
        <v>0</v>
      </c>
      <c r="AS52" s="190">
        <v>0</v>
      </c>
      <c r="AT52" s="190">
        <v>0</v>
      </c>
      <c r="AU52" s="190">
        <v>0</v>
      </c>
      <c r="AV52" s="190">
        <v>0</v>
      </c>
      <c r="AW52" s="190">
        <v>0</v>
      </c>
      <c r="AX52" s="190">
        <v>0</v>
      </c>
      <c r="AY52" s="190">
        <v>0</v>
      </c>
      <c r="AZ52" s="190">
        <v>0</v>
      </c>
      <c r="BA52" s="190">
        <v>0</v>
      </c>
      <c r="BB52" s="190">
        <v>0</v>
      </c>
      <c r="BC52" s="190">
        <v>0</v>
      </c>
      <c r="BD52" s="190">
        <v>0</v>
      </c>
      <c r="BE52" s="190">
        <v>0</v>
      </c>
      <c r="BF52" s="190">
        <v>0</v>
      </c>
      <c r="BG52" s="190">
        <v>0</v>
      </c>
      <c r="BH52" s="190">
        <v>0</v>
      </c>
      <c r="BI52" s="190">
        <v>0</v>
      </c>
      <c r="BJ52" s="190">
        <v>0</v>
      </c>
      <c r="BK52" s="190">
        <v>0</v>
      </c>
      <c r="BL52" s="190">
        <v>0</v>
      </c>
      <c r="BM52" s="190">
        <v>0</v>
      </c>
      <c r="BN52" s="190">
        <v>0</v>
      </c>
      <c r="BO52" s="190">
        <v>0</v>
      </c>
      <c r="BP52" s="190">
        <v>0</v>
      </c>
      <c r="BQ52" s="190">
        <v>0</v>
      </c>
      <c r="BR52" s="190">
        <v>0</v>
      </c>
      <c r="BS52" s="190">
        <v>0</v>
      </c>
      <c r="BT52" s="190">
        <v>0</v>
      </c>
      <c r="BU52" s="190">
        <v>0</v>
      </c>
      <c r="BV52" s="190">
        <v>0</v>
      </c>
      <c r="BW52" s="190">
        <v>0</v>
      </c>
      <c r="BX52" s="190">
        <v>0</v>
      </c>
      <c r="BY52" s="190">
        <v>0</v>
      </c>
      <c r="BZ52" s="190">
        <v>0</v>
      </c>
      <c r="CA52" s="190">
        <v>1</v>
      </c>
      <c r="CB52" s="190">
        <v>0</v>
      </c>
      <c r="CC52" s="190">
        <v>0</v>
      </c>
      <c r="CD52" s="190">
        <v>0</v>
      </c>
      <c r="CE52" s="190">
        <v>0</v>
      </c>
      <c r="CF52" s="190">
        <v>0</v>
      </c>
      <c r="CG52" s="190">
        <v>0</v>
      </c>
      <c r="CH52" s="190">
        <v>0</v>
      </c>
      <c r="CI52" s="190">
        <v>0</v>
      </c>
      <c r="CJ52" s="120" t="s">
        <v>258</v>
      </c>
    </row>
    <row r="53" ht="75">
      <c r="A53" s="33" t="s">
        <v>79</v>
      </c>
      <c r="B53" s="34" t="s">
        <v>80</v>
      </c>
      <c r="C53" s="67" t="s">
        <v>258</v>
      </c>
      <c r="D53" s="190">
        <f t="shared" si="139"/>
        <v>0</v>
      </c>
      <c r="E53" s="190">
        <f t="shared" si="140"/>
        <v>0</v>
      </c>
      <c r="F53" s="221">
        <f t="shared" si="140"/>
        <v>4.6500000000000004</v>
      </c>
      <c r="G53" s="190">
        <f t="shared" si="140"/>
        <v>0</v>
      </c>
      <c r="H53" s="190">
        <f t="shared" si="140"/>
        <v>0</v>
      </c>
      <c r="I53" s="190">
        <f t="shared" si="140"/>
        <v>0</v>
      </c>
      <c r="J53" s="190">
        <f t="shared" si="140"/>
        <v>0</v>
      </c>
      <c r="K53" s="190">
        <f t="shared" si="140"/>
        <v>0</v>
      </c>
      <c r="L53" s="190">
        <f t="shared" si="140"/>
        <v>0</v>
      </c>
      <c r="M53" s="190">
        <f t="shared" si="140"/>
        <v>0</v>
      </c>
      <c r="N53" s="190">
        <f t="shared" si="140"/>
        <v>0</v>
      </c>
      <c r="O53" s="190">
        <f t="shared" si="140"/>
        <v>0</v>
      </c>
      <c r="P53" s="190">
        <f t="shared" si="140"/>
        <v>0</v>
      </c>
      <c r="Q53" s="190">
        <f t="shared" si="140"/>
        <v>0</v>
      </c>
      <c r="R53" s="190">
        <f t="shared" si="140"/>
        <v>0</v>
      </c>
      <c r="S53" s="190">
        <f t="shared" si="140"/>
        <v>0</v>
      </c>
      <c r="T53" s="190">
        <f t="shared" si="140"/>
        <v>0</v>
      </c>
      <c r="U53" s="190">
        <f t="shared" si="140"/>
        <v>0</v>
      </c>
      <c r="V53" s="190">
        <f t="shared" si="140"/>
        <v>0</v>
      </c>
      <c r="W53" s="190">
        <f t="shared" si="140"/>
        <v>0</v>
      </c>
      <c r="X53" s="190">
        <f t="shared" si="140"/>
        <v>0</v>
      </c>
      <c r="Y53" s="190">
        <f t="shared" si="140"/>
        <v>0</v>
      </c>
      <c r="Z53" s="190">
        <f t="shared" si="140"/>
        <v>0</v>
      </c>
      <c r="AA53" s="190">
        <f t="shared" si="140"/>
        <v>0</v>
      </c>
      <c r="AB53" s="190">
        <f t="shared" si="140"/>
        <v>0</v>
      </c>
      <c r="AC53" s="190">
        <f t="shared" si="140"/>
        <v>0</v>
      </c>
      <c r="AD53" s="190">
        <f t="shared" si="140"/>
        <v>0</v>
      </c>
      <c r="AE53" s="190">
        <f t="shared" si="140"/>
        <v>0</v>
      </c>
      <c r="AF53" s="190">
        <f t="shared" si="140"/>
        <v>0</v>
      </c>
      <c r="AG53" s="190">
        <f t="shared" si="140"/>
        <v>0</v>
      </c>
      <c r="AH53" s="190">
        <f t="shared" si="140"/>
        <v>0</v>
      </c>
      <c r="AI53" s="190">
        <f t="shared" si="140"/>
        <v>0</v>
      </c>
      <c r="AJ53" s="190">
        <f t="shared" si="140"/>
        <v>0</v>
      </c>
      <c r="AK53" s="190">
        <f t="shared" si="140"/>
        <v>0</v>
      </c>
      <c r="AL53" s="190">
        <f t="shared" si="140"/>
        <v>0</v>
      </c>
      <c r="AM53" s="190">
        <f t="shared" si="140"/>
        <v>0</v>
      </c>
      <c r="AN53" s="190">
        <f t="shared" si="140"/>
        <v>0</v>
      </c>
      <c r="AO53" s="190">
        <f t="shared" si="140"/>
        <v>0</v>
      </c>
      <c r="AP53" s="190">
        <f t="shared" si="140"/>
        <v>0</v>
      </c>
      <c r="AQ53" s="190">
        <f t="shared" si="140"/>
        <v>0</v>
      </c>
      <c r="AR53" s="190">
        <f t="shared" si="140"/>
        <v>0</v>
      </c>
      <c r="AS53" s="190">
        <f t="shared" si="140"/>
        <v>0</v>
      </c>
      <c r="AT53" s="190">
        <f t="shared" si="140"/>
        <v>0</v>
      </c>
      <c r="AU53" s="190">
        <f t="shared" si="140"/>
        <v>0</v>
      </c>
      <c r="AV53" s="190">
        <f t="shared" si="140"/>
        <v>2.2000000000000002</v>
      </c>
      <c r="AW53" s="190">
        <f t="shared" si="140"/>
        <v>0</v>
      </c>
      <c r="AX53" s="190">
        <f t="shared" si="140"/>
        <v>0</v>
      </c>
      <c r="AY53" s="190">
        <f t="shared" si="140"/>
        <v>0</v>
      </c>
      <c r="AZ53" s="190">
        <f t="shared" si="140"/>
        <v>0</v>
      </c>
      <c r="BA53" s="190">
        <f t="shared" si="140"/>
        <v>0</v>
      </c>
      <c r="BB53" s="190">
        <f t="shared" si="140"/>
        <v>0</v>
      </c>
      <c r="BC53" s="190">
        <f t="shared" si="140"/>
        <v>0</v>
      </c>
      <c r="BD53" s="190">
        <f t="shared" si="140"/>
        <v>0</v>
      </c>
      <c r="BE53" s="190">
        <f t="shared" si="140"/>
        <v>0</v>
      </c>
      <c r="BF53" s="190">
        <f t="shared" si="140"/>
        <v>0</v>
      </c>
      <c r="BG53" s="190">
        <f t="shared" si="140"/>
        <v>0</v>
      </c>
      <c r="BH53" s="190">
        <f t="shared" si="140"/>
        <v>0</v>
      </c>
      <c r="BI53" s="190">
        <f t="shared" si="140"/>
        <v>0</v>
      </c>
      <c r="BJ53" s="190">
        <f t="shared" si="140"/>
        <v>2.4500000000000002</v>
      </c>
      <c r="BK53" s="190">
        <f t="shared" si="140"/>
        <v>0</v>
      </c>
      <c r="BL53" s="190">
        <f t="shared" si="140"/>
        <v>0</v>
      </c>
      <c r="BM53" s="190">
        <f t="shared" si="140"/>
        <v>0</v>
      </c>
      <c r="BN53" s="190">
        <f t="shared" si="140"/>
        <v>0</v>
      </c>
      <c r="BO53" s="190">
        <f t="shared" si="140"/>
        <v>0</v>
      </c>
      <c r="BP53" s="190">
        <f t="shared" si="140"/>
        <v>0</v>
      </c>
      <c r="BQ53" s="190">
        <f t="shared" si="141"/>
        <v>0</v>
      </c>
      <c r="BR53" s="190">
        <f t="shared" si="141"/>
        <v>0</v>
      </c>
      <c r="BS53" s="190">
        <f t="shared" si="141"/>
        <v>0</v>
      </c>
      <c r="BT53" s="190">
        <f t="shared" si="141"/>
        <v>0</v>
      </c>
      <c r="BU53" s="190">
        <f t="shared" si="141"/>
        <v>0</v>
      </c>
      <c r="BV53" s="190">
        <f t="shared" si="141"/>
        <v>0</v>
      </c>
      <c r="BW53" s="190">
        <f t="shared" si="141"/>
        <v>0</v>
      </c>
      <c r="BX53" s="221">
        <f t="shared" si="141"/>
        <v>4.6500000000000004</v>
      </c>
      <c r="BY53" s="190">
        <f t="shared" si="141"/>
        <v>0</v>
      </c>
      <c r="BZ53" s="190">
        <f t="shared" si="141"/>
        <v>0</v>
      </c>
      <c r="CA53" s="190">
        <f t="shared" si="141"/>
        <v>0</v>
      </c>
      <c r="CB53" s="190">
        <f t="shared" si="141"/>
        <v>0</v>
      </c>
      <c r="CC53" s="190">
        <f t="shared" si="141"/>
        <v>0</v>
      </c>
      <c r="CD53" s="190">
        <f t="shared" si="141"/>
        <v>0</v>
      </c>
      <c r="CE53" s="190">
        <f t="shared" si="141"/>
        <v>0</v>
      </c>
      <c r="CF53" s="190">
        <f t="shared" si="141"/>
        <v>0</v>
      </c>
      <c r="CG53" s="190">
        <f t="shared" si="141"/>
        <v>0</v>
      </c>
      <c r="CH53" s="190">
        <f t="shared" si="141"/>
        <v>0</v>
      </c>
      <c r="CI53" s="190">
        <f t="shared" si="141"/>
        <v>0</v>
      </c>
      <c r="CJ53" s="120" t="s">
        <v>258</v>
      </c>
    </row>
    <row r="54" ht="45">
      <c r="A54" s="33" t="s">
        <v>81</v>
      </c>
      <c r="B54" s="34" t="s">
        <v>82</v>
      </c>
      <c r="C54" s="67" t="s">
        <v>258</v>
      </c>
      <c r="D54" s="190">
        <f>SUM(D55:D58)</f>
        <v>0</v>
      </c>
      <c r="E54" s="190">
        <f t="shared" ref="E54:BP54" si="142">SUM(E55:E58)</f>
        <v>0</v>
      </c>
      <c r="F54" s="190">
        <f t="shared" si="142"/>
        <v>4.6500000000000004</v>
      </c>
      <c r="G54" s="190">
        <f t="shared" si="142"/>
        <v>0</v>
      </c>
      <c r="H54" s="190">
        <f t="shared" si="142"/>
        <v>0</v>
      </c>
      <c r="I54" s="190">
        <f t="shared" si="142"/>
        <v>0</v>
      </c>
      <c r="J54" s="190">
        <f t="shared" si="142"/>
        <v>0</v>
      </c>
      <c r="K54" s="190">
        <f t="shared" si="142"/>
        <v>0</v>
      </c>
      <c r="L54" s="190">
        <f t="shared" si="142"/>
        <v>0</v>
      </c>
      <c r="M54" s="190">
        <f t="shared" si="142"/>
        <v>0</v>
      </c>
      <c r="N54" s="190">
        <f t="shared" si="142"/>
        <v>0</v>
      </c>
      <c r="O54" s="190">
        <f t="shared" si="142"/>
        <v>0</v>
      </c>
      <c r="P54" s="190">
        <f t="shared" si="142"/>
        <v>0</v>
      </c>
      <c r="Q54" s="190">
        <f t="shared" si="142"/>
        <v>0</v>
      </c>
      <c r="R54" s="190">
        <f t="shared" si="142"/>
        <v>0</v>
      </c>
      <c r="S54" s="190">
        <f t="shared" si="142"/>
        <v>0</v>
      </c>
      <c r="T54" s="190">
        <f t="shared" si="142"/>
        <v>0</v>
      </c>
      <c r="U54" s="190">
        <f t="shared" si="142"/>
        <v>0</v>
      </c>
      <c r="V54" s="190">
        <f t="shared" si="142"/>
        <v>0</v>
      </c>
      <c r="W54" s="190">
        <f t="shared" si="142"/>
        <v>0</v>
      </c>
      <c r="X54" s="190">
        <f t="shared" si="142"/>
        <v>0</v>
      </c>
      <c r="Y54" s="190">
        <f t="shared" si="142"/>
        <v>0</v>
      </c>
      <c r="Z54" s="190">
        <f t="shared" si="142"/>
        <v>0</v>
      </c>
      <c r="AA54" s="190">
        <f t="shared" si="142"/>
        <v>0</v>
      </c>
      <c r="AB54" s="190">
        <f t="shared" si="142"/>
        <v>0</v>
      </c>
      <c r="AC54" s="190">
        <f t="shared" si="142"/>
        <v>0</v>
      </c>
      <c r="AD54" s="190">
        <f t="shared" si="142"/>
        <v>0</v>
      </c>
      <c r="AE54" s="190">
        <f t="shared" si="142"/>
        <v>0</v>
      </c>
      <c r="AF54" s="190">
        <f t="shared" si="142"/>
        <v>0</v>
      </c>
      <c r="AG54" s="190">
        <f t="shared" si="142"/>
        <v>0</v>
      </c>
      <c r="AH54" s="190">
        <f t="shared" si="142"/>
        <v>0</v>
      </c>
      <c r="AI54" s="190">
        <f t="shared" si="142"/>
        <v>0</v>
      </c>
      <c r="AJ54" s="190">
        <f t="shared" si="142"/>
        <v>0</v>
      </c>
      <c r="AK54" s="190">
        <f t="shared" si="142"/>
        <v>0</v>
      </c>
      <c r="AL54" s="190">
        <f t="shared" si="142"/>
        <v>0</v>
      </c>
      <c r="AM54" s="190">
        <f t="shared" si="142"/>
        <v>0</v>
      </c>
      <c r="AN54" s="190">
        <f t="shared" si="142"/>
        <v>0</v>
      </c>
      <c r="AO54" s="190">
        <f t="shared" si="142"/>
        <v>0</v>
      </c>
      <c r="AP54" s="190">
        <f t="shared" si="142"/>
        <v>0</v>
      </c>
      <c r="AQ54" s="190">
        <f t="shared" si="142"/>
        <v>0</v>
      </c>
      <c r="AR54" s="190">
        <f t="shared" si="142"/>
        <v>0</v>
      </c>
      <c r="AS54" s="190">
        <f t="shared" si="142"/>
        <v>0</v>
      </c>
      <c r="AT54" s="190">
        <f t="shared" si="142"/>
        <v>0</v>
      </c>
      <c r="AU54" s="190">
        <f t="shared" si="142"/>
        <v>0</v>
      </c>
      <c r="AV54" s="190">
        <f t="shared" si="142"/>
        <v>2.2000000000000002</v>
      </c>
      <c r="AW54" s="190">
        <f t="shared" si="142"/>
        <v>0</v>
      </c>
      <c r="AX54" s="190">
        <f t="shared" si="142"/>
        <v>0</v>
      </c>
      <c r="AY54" s="190">
        <f t="shared" si="142"/>
        <v>0</v>
      </c>
      <c r="AZ54" s="190">
        <f t="shared" si="142"/>
        <v>0</v>
      </c>
      <c r="BA54" s="190">
        <f t="shared" si="142"/>
        <v>0</v>
      </c>
      <c r="BB54" s="190">
        <f t="shared" si="142"/>
        <v>0</v>
      </c>
      <c r="BC54" s="190">
        <f t="shared" si="142"/>
        <v>0</v>
      </c>
      <c r="BD54" s="190">
        <f t="shared" si="142"/>
        <v>0</v>
      </c>
      <c r="BE54" s="190">
        <f t="shared" si="142"/>
        <v>0</v>
      </c>
      <c r="BF54" s="190">
        <f t="shared" si="142"/>
        <v>0</v>
      </c>
      <c r="BG54" s="190">
        <f t="shared" si="142"/>
        <v>0</v>
      </c>
      <c r="BH54" s="190">
        <f t="shared" si="142"/>
        <v>0</v>
      </c>
      <c r="BI54" s="190">
        <f t="shared" si="142"/>
        <v>0</v>
      </c>
      <c r="BJ54" s="190">
        <f t="shared" si="142"/>
        <v>2.4500000000000002</v>
      </c>
      <c r="BK54" s="190">
        <f t="shared" si="142"/>
        <v>0</v>
      </c>
      <c r="BL54" s="190">
        <f t="shared" si="142"/>
        <v>0</v>
      </c>
      <c r="BM54" s="190">
        <f t="shared" si="142"/>
        <v>0</v>
      </c>
      <c r="BN54" s="190">
        <f t="shared" si="142"/>
        <v>0</v>
      </c>
      <c r="BO54" s="190">
        <f t="shared" si="142"/>
        <v>0</v>
      </c>
      <c r="BP54" s="190">
        <f t="shared" si="142"/>
        <v>0</v>
      </c>
      <c r="BQ54" s="190">
        <f t="shared" ref="BQ54:CI54" si="143">SUM(BQ55:BQ58)</f>
        <v>0</v>
      </c>
      <c r="BR54" s="190">
        <f t="shared" si="143"/>
        <v>0</v>
      </c>
      <c r="BS54" s="190">
        <f t="shared" si="143"/>
        <v>0</v>
      </c>
      <c r="BT54" s="190">
        <f t="shared" si="143"/>
        <v>0</v>
      </c>
      <c r="BU54" s="190">
        <f t="shared" si="143"/>
        <v>0</v>
      </c>
      <c r="BV54" s="190">
        <f t="shared" si="143"/>
        <v>0</v>
      </c>
      <c r="BW54" s="190">
        <f t="shared" si="143"/>
        <v>0</v>
      </c>
      <c r="BX54" s="190">
        <f t="shared" si="143"/>
        <v>4.6500000000000004</v>
      </c>
      <c r="BY54" s="190">
        <f t="shared" si="143"/>
        <v>0</v>
      </c>
      <c r="BZ54" s="190">
        <f t="shared" si="143"/>
        <v>0</v>
      </c>
      <c r="CA54" s="190">
        <f t="shared" si="143"/>
        <v>0</v>
      </c>
      <c r="CB54" s="190">
        <f t="shared" si="143"/>
        <v>0</v>
      </c>
      <c r="CC54" s="190">
        <f t="shared" si="143"/>
        <v>0</v>
      </c>
      <c r="CD54" s="190">
        <f t="shared" si="143"/>
        <v>0</v>
      </c>
      <c r="CE54" s="190">
        <f t="shared" si="143"/>
        <v>0</v>
      </c>
      <c r="CF54" s="190">
        <f t="shared" si="143"/>
        <v>0</v>
      </c>
      <c r="CG54" s="190">
        <f t="shared" si="143"/>
        <v>0</v>
      </c>
      <c r="CH54" s="190">
        <f t="shared" si="143"/>
        <v>0</v>
      </c>
      <c r="CI54" s="190">
        <f t="shared" si="143"/>
        <v>0</v>
      </c>
      <c r="CJ54" s="120" t="s">
        <v>258</v>
      </c>
    </row>
    <row r="55" ht="75">
      <c r="A55" s="24" t="s">
        <v>83</v>
      </c>
      <c r="B55" s="40" t="s">
        <v>143</v>
      </c>
      <c r="C55" s="25" t="s">
        <v>144</v>
      </c>
      <c r="D55" s="190">
        <v>0</v>
      </c>
      <c r="E55" s="190">
        <v>0</v>
      </c>
      <c r="F55" s="190">
        <v>1</v>
      </c>
      <c r="G55" s="190">
        <v>0</v>
      </c>
      <c r="H55" s="190">
        <v>0</v>
      </c>
      <c r="I55" s="190">
        <v>0</v>
      </c>
      <c r="J55" s="190">
        <v>0</v>
      </c>
      <c r="K55" s="190">
        <v>0</v>
      </c>
      <c r="L55" s="190">
        <v>0</v>
      </c>
      <c r="M55" s="190">
        <v>0</v>
      </c>
      <c r="N55" s="190">
        <v>0</v>
      </c>
      <c r="O55" s="190">
        <v>0</v>
      </c>
      <c r="P55" s="190">
        <v>0</v>
      </c>
      <c r="Q55" s="190">
        <v>0</v>
      </c>
      <c r="R55" s="190">
        <v>0</v>
      </c>
      <c r="S55" s="190">
        <v>0</v>
      </c>
      <c r="T55" s="190">
        <v>0</v>
      </c>
      <c r="U55" s="190">
        <v>0</v>
      </c>
      <c r="V55" s="190">
        <v>0</v>
      </c>
      <c r="W55" s="190">
        <v>0</v>
      </c>
      <c r="X55" s="190">
        <v>0</v>
      </c>
      <c r="Y55" s="190">
        <v>0</v>
      </c>
      <c r="Z55" s="190">
        <v>0</v>
      </c>
      <c r="AA55" s="190">
        <v>0</v>
      </c>
      <c r="AB55" s="190">
        <v>0</v>
      </c>
      <c r="AC55" s="190">
        <v>0</v>
      </c>
      <c r="AD55" s="190">
        <v>0</v>
      </c>
      <c r="AE55" s="190">
        <v>0</v>
      </c>
      <c r="AF55" s="190">
        <v>0</v>
      </c>
      <c r="AG55" s="190">
        <v>0</v>
      </c>
      <c r="AH55" s="190">
        <v>0</v>
      </c>
      <c r="AI55" s="190">
        <v>0</v>
      </c>
      <c r="AJ55" s="190">
        <v>0</v>
      </c>
      <c r="AK55" s="190">
        <v>0</v>
      </c>
      <c r="AL55" s="190">
        <v>0</v>
      </c>
      <c r="AM55" s="190">
        <v>0</v>
      </c>
      <c r="AN55" s="190">
        <v>0</v>
      </c>
      <c r="AO55" s="190">
        <v>0</v>
      </c>
      <c r="AP55" s="190">
        <v>0</v>
      </c>
      <c r="AQ55" s="190">
        <v>0</v>
      </c>
      <c r="AR55" s="190">
        <v>0</v>
      </c>
      <c r="AS55" s="190">
        <v>0</v>
      </c>
      <c r="AT55" s="190">
        <v>0</v>
      </c>
      <c r="AU55" s="190">
        <v>0</v>
      </c>
      <c r="AV55" s="190">
        <v>1</v>
      </c>
      <c r="AW55" s="190">
        <v>0</v>
      </c>
      <c r="AX55" s="190">
        <v>0</v>
      </c>
      <c r="AY55" s="190">
        <v>0</v>
      </c>
      <c r="AZ55" s="190">
        <v>0</v>
      </c>
      <c r="BA55" s="190">
        <v>0</v>
      </c>
      <c r="BB55" s="190">
        <v>0</v>
      </c>
      <c r="BC55" s="190">
        <v>0</v>
      </c>
      <c r="BD55" s="190">
        <v>0</v>
      </c>
      <c r="BE55" s="190">
        <v>0</v>
      </c>
      <c r="BF55" s="190">
        <v>0</v>
      </c>
      <c r="BG55" s="190">
        <v>0</v>
      </c>
      <c r="BH55" s="190">
        <v>0</v>
      </c>
      <c r="BI55" s="190">
        <v>0</v>
      </c>
      <c r="BJ55" s="190">
        <v>0</v>
      </c>
      <c r="BK55" s="190">
        <v>0</v>
      </c>
      <c r="BL55" s="190">
        <v>0</v>
      </c>
      <c r="BM55" s="190">
        <v>0</v>
      </c>
      <c r="BN55" s="190">
        <v>0</v>
      </c>
      <c r="BO55" s="190">
        <v>0</v>
      </c>
      <c r="BP55" s="190">
        <v>0</v>
      </c>
      <c r="BQ55" s="190">
        <v>0</v>
      </c>
      <c r="BR55" s="190">
        <v>0</v>
      </c>
      <c r="BS55" s="190">
        <v>0</v>
      </c>
      <c r="BT55" s="190">
        <v>0</v>
      </c>
      <c r="BU55" s="190">
        <v>0</v>
      </c>
      <c r="BV55" s="190">
        <v>0</v>
      </c>
      <c r="BW55" s="190">
        <v>0</v>
      </c>
      <c r="BX55" s="190">
        <v>1</v>
      </c>
      <c r="BY55" s="190">
        <v>0</v>
      </c>
      <c r="BZ55" s="190">
        <v>0</v>
      </c>
      <c r="CA55" s="190">
        <v>0</v>
      </c>
      <c r="CB55" s="190">
        <v>0</v>
      </c>
      <c r="CC55" s="190">
        <v>0</v>
      </c>
      <c r="CD55" s="190">
        <v>0</v>
      </c>
      <c r="CE55" s="190">
        <v>0</v>
      </c>
      <c r="CF55" s="190">
        <v>0</v>
      </c>
      <c r="CG55" s="190">
        <v>0</v>
      </c>
      <c r="CH55" s="190">
        <v>0</v>
      </c>
      <c r="CI55" s="190">
        <v>0</v>
      </c>
      <c r="CJ55" s="120" t="s">
        <v>258</v>
      </c>
    </row>
    <row r="56" ht="75">
      <c r="A56" s="24" t="s">
        <v>86</v>
      </c>
      <c r="B56" s="48" t="s">
        <v>145</v>
      </c>
      <c r="C56" s="25" t="s">
        <v>146</v>
      </c>
      <c r="D56" s="190">
        <v>0</v>
      </c>
      <c r="E56" s="190">
        <v>0</v>
      </c>
      <c r="F56" s="190">
        <v>1.2</v>
      </c>
      <c r="G56" s="190">
        <v>0</v>
      </c>
      <c r="H56" s="190">
        <v>0</v>
      </c>
      <c r="I56" s="190">
        <v>0</v>
      </c>
      <c r="J56" s="190">
        <v>0</v>
      </c>
      <c r="K56" s="190">
        <v>0</v>
      </c>
      <c r="L56" s="190">
        <v>0</v>
      </c>
      <c r="M56" s="190">
        <v>0</v>
      </c>
      <c r="N56" s="190">
        <v>0</v>
      </c>
      <c r="O56" s="190">
        <v>0</v>
      </c>
      <c r="P56" s="190">
        <v>0</v>
      </c>
      <c r="Q56" s="190">
        <v>0</v>
      </c>
      <c r="R56" s="190">
        <v>0</v>
      </c>
      <c r="S56" s="190">
        <v>0</v>
      </c>
      <c r="T56" s="190">
        <v>0</v>
      </c>
      <c r="U56" s="190">
        <v>0</v>
      </c>
      <c r="V56" s="190">
        <v>0</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0">
        <v>0</v>
      </c>
      <c r="AM56" s="190">
        <v>0</v>
      </c>
      <c r="AN56" s="190">
        <v>0</v>
      </c>
      <c r="AO56" s="190">
        <v>0</v>
      </c>
      <c r="AP56" s="190">
        <v>0</v>
      </c>
      <c r="AQ56" s="190">
        <v>0</v>
      </c>
      <c r="AR56" s="190">
        <v>0</v>
      </c>
      <c r="AS56" s="190">
        <v>0</v>
      </c>
      <c r="AT56" s="190">
        <v>0</v>
      </c>
      <c r="AU56" s="190">
        <v>0</v>
      </c>
      <c r="AV56" s="190">
        <v>1.2</v>
      </c>
      <c r="AW56" s="190">
        <v>0</v>
      </c>
      <c r="AX56" s="190">
        <v>0</v>
      </c>
      <c r="AY56" s="190">
        <v>0</v>
      </c>
      <c r="AZ56" s="190">
        <v>0</v>
      </c>
      <c r="BA56" s="190">
        <v>0</v>
      </c>
      <c r="BB56" s="190">
        <v>0</v>
      </c>
      <c r="BC56" s="190">
        <v>0</v>
      </c>
      <c r="BD56" s="190">
        <v>0</v>
      </c>
      <c r="BE56" s="190">
        <v>0</v>
      </c>
      <c r="BF56" s="190">
        <v>0</v>
      </c>
      <c r="BG56" s="190">
        <v>0</v>
      </c>
      <c r="BH56" s="190">
        <v>0</v>
      </c>
      <c r="BI56" s="190">
        <v>0</v>
      </c>
      <c r="BJ56" s="190">
        <v>0</v>
      </c>
      <c r="BK56" s="190">
        <v>0</v>
      </c>
      <c r="BL56" s="190">
        <v>0</v>
      </c>
      <c r="BM56" s="190">
        <v>0</v>
      </c>
      <c r="BN56" s="190">
        <v>0</v>
      </c>
      <c r="BO56" s="190">
        <v>0</v>
      </c>
      <c r="BP56" s="190">
        <v>0</v>
      </c>
      <c r="BQ56" s="190">
        <v>0</v>
      </c>
      <c r="BR56" s="190">
        <v>0</v>
      </c>
      <c r="BS56" s="190">
        <v>0</v>
      </c>
      <c r="BT56" s="190">
        <v>0</v>
      </c>
      <c r="BU56" s="190">
        <v>0</v>
      </c>
      <c r="BV56" s="190">
        <v>0</v>
      </c>
      <c r="BW56" s="190">
        <v>0</v>
      </c>
      <c r="BX56" s="190">
        <v>1.2</v>
      </c>
      <c r="BY56" s="190">
        <v>0</v>
      </c>
      <c r="BZ56" s="190">
        <v>0</v>
      </c>
      <c r="CA56" s="190">
        <v>0</v>
      </c>
      <c r="CB56" s="190">
        <v>0</v>
      </c>
      <c r="CC56" s="190">
        <v>0</v>
      </c>
      <c r="CD56" s="190">
        <v>0</v>
      </c>
      <c r="CE56" s="190">
        <v>0</v>
      </c>
      <c r="CF56" s="190">
        <v>0</v>
      </c>
      <c r="CG56" s="190">
        <v>0</v>
      </c>
      <c r="CH56" s="190">
        <v>0</v>
      </c>
      <c r="CI56" s="190">
        <v>0</v>
      </c>
      <c r="CJ56" s="120" t="s">
        <v>258</v>
      </c>
    </row>
    <row r="57" ht="75">
      <c r="A57" s="24" t="s">
        <v>89</v>
      </c>
      <c r="B57" s="48" t="s">
        <v>147</v>
      </c>
      <c r="C57" s="25" t="s">
        <v>148</v>
      </c>
      <c r="D57" s="190">
        <v>0</v>
      </c>
      <c r="E57" s="190">
        <v>0</v>
      </c>
      <c r="F57" s="190">
        <v>2.1000000000000001</v>
      </c>
      <c r="G57" s="190">
        <v>0</v>
      </c>
      <c r="H57" s="190">
        <v>0</v>
      </c>
      <c r="I57" s="190">
        <v>0</v>
      </c>
      <c r="J57" s="190">
        <v>0</v>
      </c>
      <c r="K57" s="190">
        <v>0</v>
      </c>
      <c r="L57" s="190">
        <v>0</v>
      </c>
      <c r="M57" s="190">
        <v>0</v>
      </c>
      <c r="N57" s="190">
        <v>0</v>
      </c>
      <c r="O57" s="190">
        <v>0</v>
      </c>
      <c r="P57" s="190">
        <v>0</v>
      </c>
      <c r="Q57" s="190">
        <v>0</v>
      </c>
      <c r="R57" s="190">
        <v>0</v>
      </c>
      <c r="S57" s="190">
        <v>0</v>
      </c>
      <c r="T57" s="190">
        <v>0</v>
      </c>
      <c r="U57" s="190">
        <v>0</v>
      </c>
      <c r="V57" s="190">
        <v>0</v>
      </c>
      <c r="W57" s="190">
        <v>0</v>
      </c>
      <c r="X57" s="190">
        <v>0</v>
      </c>
      <c r="Y57" s="190">
        <v>0</v>
      </c>
      <c r="Z57" s="190">
        <v>0</v>
      </c>
      <c r="AA57" s="190">
        <v>0</v>
      </c>
      <c r="AB57" s="190">
        <v>0</v>
      </c>
      <c r="AC57" s="190">
        <v>0</v>
      </c>
      <c r="AD57" s="190">
        <v>0</v>
      </c>
      <c r="AE57" s="190">
        <v>0</v>
      </c>
      <c r="AF57" s="190">
        <v>0</v>
      </c>
      <c r="AG57" s="190">
        <v>0</v>
      </c>
      <c r="AH57" s="190">
        <v>0</v>
      </c>
      <c r="AI57" s="190">
        <v>0</v>
      </c>
      <c r="AJ57" s="190">
        <v>0</v>
      </c>
      <c r="AK57" s="190">
        <v>0</v>
      </c>
      <c r="AL57" s="190">
        <v>0</v>
      </c>
      <c r="AM57" s="190">
        <v>0</v>
      </c>
      <c r="AN57" s="190">
        <v>0</v>
      </c>
      <c r="AO57" s="190">
        <v>0</v>
      </c>
      <c r="AP57" s="190">
        <v>0</v>
      </c>
      <c r="AQ57" s="190">
        <v>0</v>
      </c>
      <c r="AR57" s="190">
        <v>0</v>
      </c>
      <c r="AS57" s="190">
        <v>0</v>
      </c>
      <c r="AT57" s="190">
        <v>0</v>
      </c>
      <c r="AU57" s="190">
        <v>0</v>
      </c>
      <c r="AV57" s="190">
        <v>0</v>
      </c>
      <c r="AW57" s="190">
        <v>0</v>
      </c>
      <c r="AX57" s="190">
        <v>0</v>
      </c>
      <c r="AY57" s="190">
        <v>0</v>
      </c>
      <c r="AZ57" s="190">
        <v>0</v>
      </c>
      <c r="BA57" s="190">
        <v>0</v>
      </c>
      <c r="BB57" s="190">
        <v>0</v>
      </c>
      <c r="BC57" s="190">
        <v>0</v>
      </c>
      <c r="BD57" s="190">
        <v>0</v>
      </c>
      <c r="BE57" s="190">
        <v>0</v>
      </c>
      <c r="BF57" s="190">
        <v>0</v>
      </c>
      <c r="BG57" s="190">
        <v>0</v>
      </c>
      <c r="BH57" s="190">
        <v>0</v>
      </c>
      <c r="BI57" s="190">
        <v>0</v>
      </c>
      <c r="BJ57" s="190">
        <v>2.1000000000000001</v>
      </c>
      <c r="BK57" s="190">
        <v>0</v>
      </c>
      <c r="BL57" s="190">
        <v>0</v>
      </c>
      <c r="BM57" s="190">
        <v>0</v>
      </c>
      <c r="BN57" s="190">
        <v>0</v>
      </c>
      <c r="BO57" s="190">
        <v>0</v>
      </c>
      <c r="BP57" s="190">
        <v>0</v>
      </c>
      <c r="BQ57" s="190">
        <v>0</v>
      </c>
      <c r="BR57" s="190">
        <v>0</v>
      </c>
      <c r="BS57" s="190">
        <v>0</v>
      </c>
      <c r="BT57" s="190">
        <v>0</v>
      </c>
      <c r="BU57" s="190">
        <v>0</v>
      </c>
      <c r="BV57" s="190">
        <v>0</v>
      </c>
      <c r="BW57" s="190">
        <v>0</v>
      </c>
      <c r="BX57" s="190">
        <v>2.1000000000000001</v>
      </c>
      <c r="BY57" s="190">
        <v>0</v>
      </c>
      <c r="BZ57" s="190">
        <v>0</v>
      </c>
      <c r="CA57" s="190">
        <v>0</v>
      </c>
      <c r="CB57" s="190">
        <v>0</v>
      </c>
      <c r="CC57" s="190">
        <v>0</v>
      </c>
      <c r="CD57" s="190">
        <v>0</v>
      </c>
      <c r="CE57" s="190">
        <v>0</v>
      </c>
      <c r="CF57" s="190">
        <v>0</v>
      </c>
      <c r="CG57" s="190">
        <v>0</v>
      </c>
      <c r="CH57" s="190">
        <v>0</v>
      </c>
      <c r="CI57" s="190">
        <v>0</v>
      </c>
      <c r="CJ57" s="120" t="s">
        <v>258</v>
      </c>
    </row>
    <row r="58" ht="60">
      <c r="A58" s="24" t="s">
        <v>92</v>
      </c>
      <c r="B58" s="40" t="s">
        <v>149</v>
      </c>
      <c r="C58" s="25" t="s">
        <v>150</v>
      </c>
      <c r="D58" s="190">
        <v>0</v>
      </c>
      <c r="E58" s="190">
        <v>0</v>
      </c>
      <c r="F58" s="190">
        <v>0.34999999999999998</v>
      </c>
      <c r="G58" s="190">
        <v>0</v>
      </c>
      <c r="H58" s="190">
        <v>0</v>
      </c>
      <c r="I58" s="190">
        <v>0</v>
      </c>
      <c r="J58" s="190">
        <v>0</v>
      </c>
      <c r="K58" s="190">
        <v>0</v>
      </c>
      <c r="L58" s="190">
        <v>0</v>
      </c>
      <c r="M58" s="190">
        <v>0</v>
      </c>
      <c r="N58" s="190">
        <v>0</v>
      </c>
      <c r="O58" s="190">
        <v>0</v>
      </c>
      <c r="P58" s="190">
        <v>0</v>
      </c>
      <c r="Q58" s="190">
        <v>0</v>
      </c>
      <c r="R58" s="190">
        <v>0</v>
      </c>
      <c r="S58" s="190">
        <v>0</v>
      </c>
      <c r="T58" s="190">
        <v>0</v>
      </c>
      <c r="U58" s="190">
        <v>0</v>
      </c>
      <c r="V58" s="190">
        <v>0</v>
      </c>
      <c r="W58" s="190">
        <v>0</v>
      </c>
      <c r="X58" s="190">
        <v>0</v>
      </c>
      <c r="Y58" s="190">
        <v>0</v>
      </c>
      <c r="Z58" s="190">
        <v>0</v>
      </c>
      <c r="AA58" s="190">
        <v>0</v>
      </c>
      <c r="AB58" s="190">
        <v>0</v>
      </c>
      <c r="AC58" s="190">
        <v>0</v>
      </c>
      <c r="AD58" s="190">
        <v>0</v>
      </c>
      <c r="AE58" s="190">
        <v>0</v>
      </c>
      <c r="AF58" s="190">
        <v>0</v>
      </c>
      <c r="AG58" s="190">
        <v>0</v>
      </c>
      <c r="AH58" s="190">
        <v>0</v>
      </c>
      <c r="AI58" s="190">
        <v>0</v>
      </c>
      <c r="AJ58" s="190">
        <v>0</v>
      </c>
      <c r="AK58" s="190">
        <v>0</v>
      </c>
      <c r="AL58" s="190">
        <v>0</v>
      </c>
      <c r="AM58" s="190">
        <v>0</v>
      </c>
      <c r="AN58" s="190">
        <v>0</v>
      </c>
      <c r="AO58" s="190">
        <v>0</v>
      </c>
      <c r="AP58" s="190">
        <v>0</v>
      </c>
      <c r="AQ58" s="190">
        <v>0</v>
      </c>
      <c r="AR58" s="190">
        <v>0</v>
      </c>
      <c r="AS58" s="190">
        <v>0</v>
      </c>
      <c r="AT58" s="190">
        <v>0</v>
      </c>
      <c r="AU58" s="190">
        <v>0</v>
      </c>
      <c r="AV58" s="190">
        <v>0</v>
      </c>
      <c r="AW58" s="190">
        <v>0</v>
      </c>
      <c r="AX58" s="190">
        <v>0</v>
      </c>
      <c r="AY58" s="190">
        <v>0</v>
      </c>
      <c r="AZ58" s="190">
        <v>0</v>
      </c>
      <c r="BA58" s="190">
        <v>0</v>
      </c>
      <c r="BB58" s="190">
        <v>0</v>
      </c>
      <c r="BC58" s="190">
        <v>0</v>
      </c>
      <c r="BD58" s="190">
        <v>0</v>
      </c>
      <c r="BE58" s="190">
        <v>0</v>
      </c>
      <c r="BF58" s="190">
        <v>0</v>
      </c>
      <c r="BG58" s="190">
        <v>0</v>
      </c>
      <c r="BH58" s="190">
        <v>0</v>
      </c>
      <c r="BI58" s="190">
        <v>0</v>
      </c>
      <c r="BJ58" s="190">
        <v>0.34999999999999998</v>
      </c>
      <c r="BK58" s="190">
        <v>0</v>
      </c>
      <c r="BL58" s="190">
        <v>0</v>
      </c>
      <c r="BM58" s="190">
        <v>0</v>
      </c>
      <c r="BN58" s="190">
        <v>0</v>
      </c>
      <c r="BO58" s="190">
        <v>0</v>
      </c>
      <c r="BP58" s="190">
        <v>0</v>
      </c>
      <c r="BQ58" s="190">
        <v>0</v>
      </c>
      <c r="BR58" s="190">
        <v>0</v>
      </c>
      <c r="BS58" s="190">
        <v>0</v>
      </c>
      <c r="BT58" s="190">
        <v>0</v>
      </c>
      <c r="BU58" s="190">
        <v>0</v>
      </c>
      <c r="BV58" s="190">
        <v>0</v>
      </c>
      <c r="BW58" s="190">
        <v>0</v>
      </c>
      <c r="BX58" s="190">
        <v>0.34999999999999998</v>
      </c>
      <c r="BY58" s="190">
        <v>0</v>
      </c>
      <c r="BZ58" s="190">
        <v>0</v>
      </c>
      <c r="CA58" s="190">
        <v>0</v>
      </c>
      <c r="CB58" s="190">
        <v>0</v>
      </c>
      <c r="CC58" s="190">
        <v>0</v>
      </c>
      <c r="CD58" s="190">
        <v>0</v>
      </c>
      <c r="CE58" s="190">
        <v>0</v>
      </c>
      <c r="CF58" s="190">
        <v>0</v>
      </c>
      <c r="CG58" s="190">
        <v>0</v>
      </c>
      <c r="CH58" s="190">
        <v>0</v>
      </c>
      <c r="CI58" s="190">
        <v>0</v>
      </c>
      <c r="CJ58" s="120" t="s">
        <v>258</v>
      </c>
    </row>
    <row r="59" ht="15.75">
      <c r="A59" s="28"/>
      <c r="B59" s="52" t="s">
        <v>151</v>
      </c>
      <c r="C59" s="67" t="s">
        <v>258</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20" t="s">
        <v>258</v>
      </c>
    </row>
    <row r="60" ht="60">
      <c r="A60" s="33" t="s">
        <v>77</v>
      </c>
      <c r="B60" s="34" t="s">
        <v>78</v>
      </c>
      <c r="C60" s="67" t="s">
        <v>258</v>
      </c>
      <c r="D60" s="221">
        <f>D61+D65</f>
        <v>0</v>
      </c>
      <c r="E60" s="190">
        <f t="shared" ref="E60:BP60" si="144">E61+E65</f>
        <v>0</v>
      </c>
      <c r="F60" s="221">
        <f t="shared" si="144"/>
        <v>5.2400000000000002</v>
      </c>
      <c r="G60" s="190">
        <f t="shared" si="144"/>
        <v>0</v>
      </c>
      <c r="H60" s="190">
        <f t="shared" si="144"/>
        <v>0</v>
      </c>
      <c r="I60" s="190">
        <f t="shared" si="144"/>
        <v>0</v>
      </c>
      <c r="J60" s="190">
        <f t="shared" si="144"/>
        <v>1</v>
      </c>
      <c r="K60" s="190">
        <f t="shared" si="144"/>
        <v>0</v>
      </c>
      <c r="L60" s="190">
        <f t="shared" si="144"/>
        <v>0</v>
      </c>
      <c r="M60" s="190">
        <f t="shared" si="144"/>
        <v>0</v>
      </c>
      <c r="N60" s="190">
        <f t="shared" si="144"/>
        <v>0</v>
      </c>
      <c r="O60" s="190">
        <f t="shared" si="144"/>
        <v>0</v>
      </c>
      <c r="P60" s="190">
        <f t="shared" si="144"/>
        <v>0</v>
      </c>
      <c r="Q60" s="190">
        <f t="shared" si="144"/>
        <v>0</v>
      </c>
      <c r="R60" s="190">
        <f t="shared" si="144"/>
        <v>0</v>
      </c>
      <c r="S60" s="190">
        <f t="shared" si="144"/>
        <v>0</v>
      </c>
      <c r="T60" s="190">
        <f t="shared" si="144"/>
        <v>0</v>
      </c>
      <c r="U60" s="190">
        <f t="shared" si="144"/>
        <v>0</v>
      </c>
      <c r="V60" s="190">
        <f t="shared" si="144"/>
        <v>0</v>
      </c>
      <c r="W60" s="190">
        <f t="shared" si="144"/>
        <v>0</v>
      </c>
      <c r="X60" s="190">
        <f t="shared" si="144"/>
        <v>0</v>
      </c>
      <c r="Y60" s="190">
        <f t="shared" si="144"/>
        <v>0</v>
      </c>
      <c r="Z60" s="190">
        <f t="shared" si="144"/>
        <v>0</v>
      </c>
      <c r="AA60" s="190">
        <f t="shared" si="144"/>
        <v>0</v>
      </c>
      <c r="AB60" s="190">
        <f t="shared" si="144"/>
        <v>0</v>
      </c>
      <c r="AC60" s="190">
        <f t="shared" si="144"/>
        <v>0</v>
      </c>
      <c r="AD60" s="190">
        <f t="shared" si="144"/>
        <v>0</v>
      </c>
      <c r="AE60" s="190">
        <f t="shared" si="144"/>
        <v>0</v>
      </c>
      <c r="AF60" s="222">
        <f t="shared" si="144"/>
        <v>0</v>
      </c>
      <c r="AG60" s="190">
        <f t="shared" si="144"/>
        <v>0</v>
      </c>
      <c r="AH60" s="190">
        <f t="shared" si="144"/>
        <v>0</v>
      </c>
      <c r="AI60" s="190">
        <f t="shared" si="144"/>
        <v>0</v>
      </c>
      <c r="AJ60" s="190">
        <f t="shared" si="144"/>
        <v>0</v>
      </c>
      <c r="AK60" s="190">
        <f t="shared" si="144"/>
        <v>0</v>
      </c>
      <c r="AL60" s="190">
        <f t="shared" si="144"/>
        <v>1</v>
      </c>
      <c r="AM60" s="190">
        <f t="shared" si="144"/>
        <v>0</v>
      </c>
      <c r="AN60" s="190">
        <f t="shared" si="144"/>
        <v>0</v>
      </c>
      <c r="AO60" s="190">
        <f t="shared" si="144"/>
        <v>0</v>
      </c>
      <c r="AP60" s="190">
        <f t="shared" si="144"/>
        <v>0</v>
      </c>
      <c r="AQ60" s="190">
        <f t="shared" si="144"/>
        <v>0</v>
      </c>
      <c r="AR60" s="190">
        <f t="shared" si="144"/>
        <v>0</v>
      </c>
      <c r="AS60" s="190">
        <f t="shared" si="144"/>
        <v>0</v>
      </c>
      <c r="AT60" s="190">
        <f t="shared" si="144"/>
        <v>0</v>
      </c>
      <c r="AU60" s="190">
        <f t="shared" si="144"/>
        <v>0</v>
      </c>
      <c r="AV60" s="221">
        <f t="shared" si="144"/>
        <v>2.6200000000000001</v>
      </c>
      <c r="AW60" s="190">
        <f t="shared" si="144"/>
        <v>0</v>
      </c>
      <c r="AX60" s="190">
        <f t="shared" si="144"/>
        <v>0</v>
      </c>
      <c r="AY60" s="190">
        <f t="shared" si="144"/>
        <v>0</v>
      </c>
      <c r="AZ60" s="190">
        <f t="shared" si="144"/>
        <v>0</v>
      </c>
      <c r="BA60" s="190">
        <f t="shared" si="144"/>
        <v>0</v>
      </c>
      <c r="BB60" s="190">
        <f t="shared" si="144"/>
        <v>0</v>
      </c>
      <c r="BC60" s="190">
        <f t="shared" si="144"/>
        <v>0</v>
      </c>
      <c r="BD60" s="190">
        <f t="shared" si="144"/>
        <v>0</v>
      </c>
      <c r="BE60" s="190">
        <f t="shared" si="144"/>
        <v>0</v>
      </c>
      <c r="BF60" s="190">
        <f t="shared" si="144"/>
        <v>0</v>
      </c>
      <c r="BG60" s="190">
        <f t="shared" si="144"/>
        <v>0</v>
      </c>
      <c r="BH60" s="190">
        <f t="shared" si="144"/>
        <v>0</v>
      </c>
      <c r="BI60" s="190">
        <f t="shared" si="144"/>
        <v>0</v>
      </c>
      <c r="BJ60" s="221">
        <f t="shared" si="144"/>
        <v>2.6200000000000001</v>
      </c>
      <c r="BK60" s="190">
        <f t="shared" si="144"/>
        <v>0</v>
      </c>
      <c r="BL60" s="190">
        <f t="shared" si="144"/>
        <v>0</v>
      </c>
      <c r="BM60" s="190">
        <f t="shared" si="144"/>
        <v>0</v>
      </c>
      <c r="BN60" s="190">
        <f t="shared" si="144"/>
        <v>0</v>
      </c>
      <c r="BO60" s="190">
        <f t="shared" si="144"/>
        <v>0</v>
      </c>
      <c r="BP60" s="190">
        <f t="shared" si="144"/>
        <v>0</v>
      </c>
      <c r="BQ60" s="190">
        <f t="shared" ref="BQ60:CI60" si="145">BQ61+BQ65</f>
        <v>0</v>
      </c>
      <c r="BR60" s="190">
        <f t="shared" si="145"/>
        <v>0</v>
      </c>
      <c r="BS60" s="190">
        <f t="shared" si="145"/>
        <v>0</v>
      </c>
      <c r="BT60" s="190">
        <f t="shared" si="145"/>
        <v>0</v>
      </c>
      <c r="BU60" s="190">
        <f t="shared" si="145"/>
        <v>0</v>
      </c>
      <c r="BV60" s="221">
        <f t="shared" si="145"/>
        <v>0</v>
      </c>
      <c r="BW60" s="190">
        <f t="shared" si="145"/>
        <v>0</v>
      </c>
      <c r="BX60" s="221">
        <f t="shared" si="145"/>
        <v>5.2400000000000002</v>
      </c>
      <c r="BY60" s="190">
        <f t="shared" si="145"/>
        <v>0</v>
      </c>
      <c r="BZ60" s="190">
        <f t="shared" si="145"/>
        <v>0</v>
      </c>
      <c r="CA60" s="190">
        <f t="shared" si="145"/>
        <v>0</v>
      </c>
      <c r="CB60" s="190">
        <f t="shared" si="145"/>
        <v>5.54</v>
      </c>
      <c r="CC60" s="190">
        <f t="shared" si="145"/>
        <v>0</v>
      </c>
      <c r="CD60" s="190">
        <f t="shared" si="145"/>
        <v>0</v>
      </c>
      <c r="CE60" s="190">
        <f t="shared" si="145"/>
        <v>0</v>
      </c>
      <c r="CF60" s="190">
        <f t="shared" si="145"/>
        <v>0</v>
      </c>
      <c r="CG60" s="190">
        <f t="shared" si="145"/>
        <v>0</v>
      </c>
      <c r="CH60" s="190">
        <f t="shared" si="145"/>
        <v>0</v>
      </c>
      <c r="CI60" s="190">
        <f t="shared" si="145"/>
        <v>0</v>
      </c>
      <c r="CJ60" s="120" t="s">
        <v>258</v>
      </c>
    </row>
    <row r="61" ht="75">
      <c r="A61" s="33" t="s">
        <v>79</v>
      </c>
      <c r="B61" s="34" t="s">
        <v>80</v>
      </c>
      <c r="C61" s="67" t="s">
        <v>258</v>
      </c>
      <c r="D61" s="190">
        <f>D62</f>
        <v>0</v>
      </c>
      <c r="E61" s="190">
        <f t="shared" ref="E61:BP61" si="146">E62</f>
        <v>0</v>
      </c>
      <c r="F61" s="190">
        <f t="shared" si="146"/>
        <v>5.2400000000000002</v>
      </c>
      <c r="G61" s="190">
        <f t="shared" si="146"/>
        <v>0</v>
      </c>
      <c r="H61" s="190">
        <f t="shared" si="146"/>
        <v>0</v>
      </c>
      <c r="I61" s="190">
        <f t="shared" si="146"/>
        <v>0</v>
      </c>
      <c r="J61" s="190">
        <f t="shared" si="146"/>
        <v>0</v>
      </c>
      <c r="K61" s="190">
        <f t="shared" si="146"/>
        <v>0</v>
      </c>
      <c r="L61" s="190">
        <f t="shared" si="146"/>
        <v>0</v>
      </c>
      <c r="M61" s="190">
        <f t="shared" si="146"/>
        <v>0</v>
      </c>
      <c r="N61" s="190">
        <f t="shared" si="146"/>
        <v>0</v>
      </c>
      <c r="O61" s="190">
        <f t="shared" si="146"/>
        <v>0</v>
      </c>
      <c r="P61" s="190">
        <f t="shared" si="146"/>
        <v>0</v>
      </c>
      <c r="Q61" s="190">
        <f t="shared" si="146"/>
        <v>0</v>
      </c>
      <c r="R61" s="190">
        <f t="shared" si="146"/>
        <v>0</v>
      </c>
      <c r="S61" s="190">
        <f t="shared" si="146"/>
        <v>0</v>
      </c>
      <c r="T61" s="190">
        <f t="shared" si="146"/>
        <v>0</v>
      </c>
      <c r="U61" s="190">
        <f t="shared" si="146"/>
        <v>0</v>
      </c>
      <c r="V61" s="190">
        <f t="shared" si="146"/>
        <v>0</v>
      </c>
      <c r="W61" s="190">
        <f t="shared" si="146"/>
        <v>0</v>
      </c>
      <c r="X61" s="190">
        <f t="shared" si="146"/>
        <v>0</v>
      </c>
      <c r="Y61" s="190">
        <f t="shared" si="146"/>
        <v>0</v>
      </c>
      <c r="Z61" s="190">
        <f t="shared" si="146"/>
        <v>0</v>
      </c>
      <c r="AA61" s="190">
        <f t="shared" si="146"/>
        <v>0</v>
      </c>
      <c r="AB61" s="190">
        <f t="shared" si="146"/>
        <v>0</v>
      </c>
      <c r="AC61" s="190">
        <f t="shared" si="146"/>
        <v>0</v>
      </c>
      <c r="AD61" s="190">
        <f t="shared" si="146"/>
        <v>0</v>
      </c>
      <c r="AE61" s="190">
        <f t="shared" si="146"/>
        <v>0</v>
      </c>
      <c r="AF61" s="190">
        <f t="shared" si="146"/>
        <v>0</v>
      </c>
      <c r="AG61" s="190">
        <f t="shared" si="146"/>
        <v>0</v>
      </c>
      <c r="AH61" s="190">
        <f t="shared" si="146"/>
        <v>0</v>
      </c>
      <c r="AI61" s="190">
        <f t="shared" si="146"/>
        <v>0</v>
      </c>
      <c r="AJ61" s="190">
        <f t="shared" si="146"/>
        <v>0</v>
      </c>
      <c r="AK61" s="190">
        <f t="shared" si="146"/>
        <v>0</v>
      </c>
      <c r="AL61" s="190">
        <f t="shared" si="146"/>
        <v>0</v>
      </c>
      <c r="AM61" s="190">
        <f t="shared" si="146"/>
        <v>0</v>
      </c>
      <c r="AN61" s="190">
        <f t="shared" si="146"/>
        <v>0</v>
      </c>
      <c r="AO61" s="190">
        <f t="shared" si="146"/>
        <v>0</v>
      </c>
      <c r="AP61" s="190">
        <f t="shared" si="146"/>
        <v>0</v>
      </c>
      <c r="AQ61" s="190">
        <f t="shared" si="146"/>
        <v>0</v>
      </c>
      <c r="AR61" s="190">
        <f t="shared" si="146"/>
        <v>0</v>
      </c>
      <c r="AS61" s="190">
        <f t="shared" si="146"/>
        <v>0</v>
      </c>
      <c r="AT61" s="190">
        <f t="shared" si="146"/>
        <v>0</v>
      </c>
      <c r="AU61" s="190">
        <f t="shared" si="146"/>
        <v>0</v>
      </c>
      <c r="AV61" s="190">
        <f t="shared" si="146"/>
        <v>2.6200000000000001</v>
      </c>
      <c r="AW61" s="190">
        <f t="shared" si="146"/>
        <v>0</v>
      </c>
      <c r="AX61" s="190">
        <f t="shared" si="146"/>
        <v>0</v>
      </c>
      <c r="AY61" s="190">
        <f t="shared" si="146"/>
        <v>0</v>
      </c>
      <c r="AZ61" s="190">
        <f t="shared" si="146"/>
        <v>0</v>
      </c>
      <c r="BA61" s="190">
        <f t="shared" si="146"/>
        <v>0</v>
      </c>
      <c r="BB61" s="190">
        <f t="shared" si="146"/>
        <v>0</v>
      </c>
      <c r="BC61" s="190">
        <f t="shared" si="146"/>
        <v>0</v>
      </c>
      <c r="BD61" s="190">
        <f t="shared" si="146"/>
        <v>0</v>
      </c>
      <c r="BE61" s="190">
        <f t="shared" si="146"/>
        <v>0</v>
      </c>
      <c r="BF61" s="190">
        <f t="shared" si="146"/>
        <v>0</v>
      </c>
      <c r="BG61" s="190">
        <f t="shared" si="146"/>
        <v>0</v>
      </c>
      <c r="BH61" s="190">
        <f t="shared" si="146"/>
        <v>0</v>
      </c>
      <c r="BI61" s="190">
        <f t="shared" si="146"/>
        <v>0</v>
      </c>
      <c r="BJ61" s="190">
        <f t="shared" si="146"/>
        <v>2.6200000000000001</v>
      </c>
      <c r="BK61" s="190">
        <f t="shared" si="146"/>
        <v>0</v>
      </c>
      <c r="BL61" s="190">
        <f t="shared" si="146"/>
        <v>0</v>
      </c>
      <c r="BM61" s="190">
        <f t="shared" si="146"/>
        <v>0</v>
      </c>
      <c r="BN61" s="190">
        <f t="shared" si="146"/>
        <v>0</v>
      </c>
      <c r="BO61" s="190">
        <f t="shared" si="146"/>
        <v>0</v>
      </c>
      <c r="BP61" s="190">
        <f t="shared" si="146"/>
        <v>0</v>
      </c>
      <c r="BQ61" s="190">
        <f t="shared" ref="BQ61:CI61" si="147">BQ62</f>
        <v>0</v>
      </c>
      <c r="BR61" s="190">
        <f t="shared" si="147"/>
        <v>0</v>
      </c>
      <c r="BS61" s="190">
        <f t="shared" si="147"/>
        <v>0</v>
      </c>
      <c r="BT61" s="190">
        <f t="shared" si="147"/>
        <v>0</v>
      </c>
      <c r="BU61" s="190">
        <f t="shared" si="147"/>
        <v>0</v>
      </c>
      <c r="BV61" s="190">
        <f t="shared" si="147"/>
        <v>0</v>
      </c>
      <c r="BW61" s="190">
        <f t="shared" si="147"/>
        <v>0</v>
      </c>
      <c r="BX61" s="190">
        <f t="shared" si="147"/>
        <v>5.2400000000000002</v>
      </c>
      <c r="BY61" s="190">
        <f t="shared" si="147"/>
        <v>0</v>
      </c>
      <c r="BZ61" s="190">
        <f t="shared" si="147"/>
        <v>0</v>
      </c>
      <c r="CA61" s="190">
        <f t="shared" si="147"/>
        <v>0</v>
      </c>
      <c r="CB61" s="190">
        <f t="shared" si="147"/>
        <v>0</v>
      </c>
      <c r="CC61" s="190">
        <f t="shared" si="147"/>
        <v>0</v>
      </c>
      <c r="CD61" s="190">
        <f t="shared" si="147"/>
        <v>0</v>
      </c>
      <c r="CE61" s="190">
        <f t="shared" si="147"/>
        <v>0</v>
      </c>
      <c r="CF61" s="190">
        <f t="shared" si="147"/>
        <v>0</v>
      </c>
      <c r="CG61" s="190">
        <f t="shared" si="147"/>
        <v>0</v>
      </c>
      <c r="CH61" s="190">
        <f t="shared" si="147"/>
        <v>0</v>
      </c>
      <c r="CI61" s="190">
        <f t="shared" si="147"/>
        <v>0</v>
      </c>
      <c r="CJ61" s="120" t="s">
        <v>258</v>
      </c>
    </row>
    <row r="62" ht="45">
      <c r="A62" s="33" t="s">
        <v>81</v>
      </c>
      <c r="B62" s="34" t="s">
        <v>82</v>
      </c>
      <c r="C62" s="67" t="s">
        <v>258</v>
      </c>
      <c r="D62" s="190">
        <f>SUM(D63:D64)</f>
        <v>0</v>
      </c>
      <c r="E62" s="190">
        <f t="shared" ref="E62:BP62" si="148">SUM(E63:E64)</f>
        <v>0</v>
      </c>
      <c r="F62" s="190">
        <f t="shared" si="148"/>
        <v>5.2400000000000002</v>
      </c>
      <c r="G62" s="190">
        <f t="shared" si="148"/>
        <v>0</v>
      </c>
      <c r="H62" s="190">
        <f t="shared" si="148"/>
        <v>0</v>
      </c>
      <c r="I62" s="190">
        <f t="shared" si="148"/>
        <v>0</v>
      </c>
      <c r="J62" s="190">
        <f t="shared" si="148"/>
        <v>0</v>
      </c>
      <c r="K62" s="190">
        <f t="shared" si="148"/>
        <v>0</v>
      </c>
      <c r="L62" s="190">
        <f t="shared" si="148"/>
        <v>0</v>
      </c>
      <c r="M62" s="190">
        <f t="shared" si="148"/>
        <v>0</v>
      </c>
      <c r="N62" s="190">
        <f t="shared" si="148"/>
        <v>0</v>
      </c>
      <c r="O62" s="190">
        <f t="shared" si="148"/>
        <v>0</v>
      </c>
      <c r="P62" s="190">
        <f t="shared" si="148"/>
        <v>0</v>
      </c>
      <c r="Q62" s="190">
        <f t="shared" si="148"/>
        <v>0</v>
      </c>
      <c r="R62" s="190">
        <f t="shared" si="148"/>
        <v>0</v>
      </c>
      <c r="S62" s="190">
        <f t="shared" si="148"/>
        <v>0</v>
      </c>
      <c r="T62" s="190">
        <f t="shared" si="148"/>
        <v>0</v>
      </c>
      <c r="U62" s="190">
        <f t="shared" si="148"/>
        <v>0</v>
      </c>
      <c r="V62" s="190">
        <f t="shared" si="148"/>
        <v>0</v>
      </c>
      <c r="W62" s="190">
        <f t="shared" si="148"/>
        <v>0</v>
      </c>
      <c r="X62" s="190">
        <f t="shared" si="148"/>
        <v>0</v>
      </c>
      <c r="Y62" s="190">
        <f t="shared" si="148"/>
        <v>0</v>
      </c>
      <c r="Z62" s="190">
        <f t="shared" si="148"/>
        <v>0</v>
      </c>
      <c r="AA62" s="190">
        <f t="shared" si="148"/>
        <v>0</v>
      </c>
      <c r="AB62" s="190">
        <f t="shared" si="148"/>
        <v>0</v>
      </c>
      <c r="AC62" s="190">
        <f t="shared" si="148"/>
        <v>0</v>
      </c>
      <c r="AD62" s="190">
        <f t="shared" si="148"/>
        <v>0</v>
      </c>
      <c r="AE62" s="190">
        <f t="shared" si="148"/>
        <v>0</v>
      </c>
      <c r="AF62" s="190">
        <f t="shared" si="148"/>
        <v>0</v>
      </c>
      <c r="AG62" s="190">
        <f t="shared" si="148"/>
        <v>0</v>
      </c>
      <c r="AH62" s="190">
        <f t="shared" si="148"/>
        <v>0</v>
      </c>
      <c r="AI62" s="190">
        <f t="shared" si="148"/>
        <v>0</v>
      </c>
      <c r="AJ62" s="190">
        <f t="shared" si="148"/>
        <v>0</v>
      </c>
      <c r="AK62" s="190">
        <f t="shared" si="148"/>
        <v>0</v>
      </c>
      <c r="AL62" s="190">
        <f t="shared" si="148"/>
        <v>0</v>
      </c>
      <c r="AM62" s="190">
        <f t="shared" si="148"/>
        <v>0</v>
      </c>
      <c r="AN62" s="190">
        <f t="shared" si="148"/>
        <v>0</v>
      </c>
      <c r="AO62" s="190">
        <f t="shared" si="148"/>
        <v>0</v>
      </c>
      <c r="AP62" s="190">
        <f t="shared" si="148"/>
        <v>0</v>
      </c>
      <c r="AQ62" s="190">
        <f t="shared" si="148"/>
        <v>0</v>
      </c>
      <c r="AR62" s="190">
        <f t="shared" si="148"/>
        <v>0</v>
      </c>
      <c r="AS62" s="190">
        <f t="shared" si="148"/>
        <v>0</v>
      </c>
      <c r="AT62" s="190">
        <f t="shared" si="148"/>
        <v>0</v>
      </c>
      <c r="AU62" s="190">
        <f t="shared" si="148"/>
        <v>0</v>
      </c>
      <c r="AV62" s="190">
        <f t="shared" si="148"/>
        <v>2.6200000000000001</v>
      </c>
      <c r="AW62" s="190">
        <f t="shared" si="148"/>
        <v>0</v>
      </c>
      <c r="AX62" s="190">
        <f t="shared" si="148"/>
        <v>0</v>
      </c>
      <c r="AY62" s="190">
        <f t="shared" si="148"/>
        <v>0</v>
      </c>
      <c r="AZ62" s="190">
        <f t="shared" si="148"/>
        <v>0</v>
      </c>
      <c r="BA62" s="190">
        <f t="shared" si="148"/>
        <v>0</v>
      </c>
      <c r="BB62" s="190">
        <f t="shared" si="148"/>
        <v>0</v>
      </c>
      <c r="BC62" s="190">
        <f t="shared" si="148"/>
        <v>0</v>
      </c>
      <c r="BD62" s="190">
        <f t="shared" si="148"/>
        <v>0</v>
      </c>
      <c r="BE62" s="190">
        <f t="shared" si="148"/>
        <v>0</v>
      </c>
      <c r="BF62" s="190">
        <f t="shared" si="148"/>
        <v>0</v>
      </c>
      <c r="BG62" s="190">
        <f t="shared" si="148"/>
        <v>0</v>
      </c>
      <c r="BH62" s="190">
        <f t="shared" si="148"/>
        <v>0</v>
      </c>
      <c r="BI62" s="190">
        <f t="shared" si="148"/>
        <v>0</v>
      </c>
      <c r="BJ62" s="190">
        <f t="shared" si="148"/>
        <v>2.6200000000000001</v>
      </c>
      <c r="BK62" s="190">
        <f t="shared" si="148"/>
        <v>0</v>
      </c>
      <c r="BL62" s="190">
        <f t="shared" si="148"/>
        <v>0</v>
      </c>
      <c r="BM62" s="190">
        <f t="shared" si="148"/>
        <v>0</v>
      </c>
      <c r="BN62" s="190">
        <f t="shared" si="148"/>
        <v>0</v>
      </c>
      <c r="BO62" s="190">
        <f t="shared" si="148"/>
        <v>0</v>
      </c>
      <c r="BP62" s="190">
        <f t="shared" si="148"/>
        <v>0</v>
      </c>
      <c r="BQ62" s="190">
        <f t="shared" ref="BQ62:CI62" si="149">SUM(BQ63:BQ64)</f>
        <v>0</v>
      </c>
      <c r="BR62" s="190">
        <f t="shared" si="149"/>
        <v>0</v>
      </c>
      <c r="BS62" s="190">
        <f t="shared" si="149"/>
        <v>0</v>
      </c>
      <c r="BT62" s="190">
        <f t="shared" si="149"/>
        <v>0</v>
      </c>
      <c r="BU62" s="190">
        <f t="shared" si="149"/>
        <v>0</v>
      </c>
      <c r="BV62" s="190">
        <f t="shared" si="149"/>
        <v>0</v>
      </c>
      <c r="BW62" s="190">
        <f t="shared" si="149"/>
        <v>0</v>
      </c>
      <c r="BX62" s="190">
        <f t="shared" si="149"/>
        <v>5.2400000000000002</v>
      </c>
      <c r="BY62" s="190">
        <f t="shared" si="149"/>
        <v>0</v>
      </c>
      <c r="BZ62" s="190">
        <f t="shared" si="149"/>
        <v>0</v>
      </c>
      <c r="CA62" s="190">
        <f t="shared" si="149"/>
        <v>0</v>
      </c>
      <c r="CB62" s="190">
        <f t="shared" si="149"/>
        <v>0</v>
      </c>
      <c r="CC62" s="190">
        <f t="shared" si="149"/>
        <v>0</v>
      </c>
      <c r="CD62" s="190">
        <f t="shared" si="149"/>
        <v>0</v>
      </c>
      <c r="CE62" s="190">
        <f t="shared" si="149"/>
        <v>0</v>
      </c>
      <c r="CF62" s="190">
        <f t="shared" si="149"/>
        <v>0</v>
      </c>
      <c r="CG62" s="190">
        <f t="shared" si="149"/>
        <v>0</v>
      </c>
      <c r="CH62" s="190">
        <f t="shared" si="149"/>
        <v>0</v>
      </c>
      <c r="CI62" s="190">
        <f t="shared" si="149"/>
        <v>0</v>
      </c>
      <c r="CJ62" s="120" t="s">
        <v>258</v>
      </c>
    </row>
    <row r="63" ht="60">
      <c r="A63" s="24" t="s">
        <v>83</v>
      </c>
      <c r="B63" s="40" t="s">
        <v>152</v>
      </c>
      <c r="C63" s="25" t="s">
        <v>153</v>
      </c>
      <c r="D63" s="190">
        <v>0</v>
      </c>
      <c r="E63" s="190">
        <v>0</v>
      </c>
      <c r="F63" s="190">
        <v>2.7599999999999998</v>
      </c>
      <c r="G63" s="190">
        <v>0</v>
      </c>
      <c r="H63" s="190">
        <v>0</v>
      </c>
      <c r="I63" s="190">
        <v>0</v>
      </c>
      <c r="J63" s="190">
        <v>0</v>
      </c>
      <c r="K63" s="190">
        <v>0</v>
      </c>
      <c r="L63" s="190">
        <v>0</v>
      </c>
      <c r="M63" s="190">
        <v>0</v>
      </c>
      <c r="N63" s="190">
        <v>0</v>
      </c>
      <c r="O63" s="190">
        <v>0</v>
      </c>
      <c r="P63" s="190">
        <v>0</v>
      </c>
      <c r="Q63" s="190">
        <v>0</v>
      </c>
      <c r="R63" s="190">
        <v>0</v>
      </c>
      <c r="S63" s="190">
        <v>0</v>
      </c>
      <c r="T63" s="190">
        <v>0</v>
      </c>
      <c r="U63" s="190">
        <v>0</v>
      </c>
      <c r="V63" s="190">
        <v>0</v>
      </c>
      <c r="W63" s="190">
        <v>0</v>
      </c>
      <c r="X63" s="190">
        <v>0</v>
      </c>
      <c r="Y63" s="190">
        <v>0</v>
      </c>
      <c r="Z63" s="190">
        <v>0</v>
      </c>
      <c r="AA63" s="190">
        <v>0</v>
      </c>
      <c r="AB63" s="190">
        <v>0</v>
      </c>
      <c r="AC63" s="190">
        <v>0</v>
      </c>
      <c r="AD63" s="190">
        <v>0</v>
      </c>
      <c r="AE63" s="190">
        <v>0</v>
      </c>
      <c r="AF63" s="190">
        <v>0</v>
      </c>
      <c r="AG63" s="190">
        <v>0</v>
      </c>
      <c r="AH63" s="190">
        <v>0</v>
      </c>
      <c r="AI63" s="190">
        <v>0</v>
      </c>
      <c r="AJ63" s="190">
        <v>0</v>
      </c>
      <c r="AK63" s="190">
        <v>0</v>
      </c>
      <c r="AL63" s="190">
        <v>0</v>
      </c>
      <c r="AM63" s="190">
        <v>0</v>
      </c>
      <c r="AN63" s="190">
        <v>0</v>
      </c>
      <c r="AO63" s="190">
        <v>0</v>
      </c>
      <c r="AP63" s="190">
        <v>0</v>
      </c>
      <c r="AQ63" s="190">
        <v>0</v>
      </c>
      <c r="AR63" s="190">
        <v>0</v>
      </c>
      <c r="AS63" s="190">
        <v>0</v>
      </c>
      <c r="AT63" s="190">
        <v>0</v>
      </c>
      <c r="AU63" s="190">
        <v>0</v>
      </c>
      <c r="AV63" s="190">
        <v>1.3799999999999999</v>
      </c>
      <c r="AW63" s="190">
        <v>0</v>
      </c>
      <c r="AX63" s="190">
        <v>0</v>
      </c>
      <c r="AY63" s="190">
        <v>0</v>
      </c>
      <c r="AZ63" s="190">
        <v>0</v>
      </c>
      <c r="BA63" s="190">
        <v>0</v>
      </c>
      <c r="BB63" s="190">
        <v>0</v>
      </c>
      <c r="BC63" s="190">
        <v>0</v>
      </c>
      <c r="BD63" s="190">
        <v>0</v>
      </c>
      <c r="BE63" s="190">
        <v>0</v>
      </c>
      <c r="BF63" s="190">
        <v>0</v>
      </c>
      <c r="BG63" s="190">
        <v>0</v>
      </c>
      <c r="BH63" s="190">
        <v>0</v>
      </c>
      <c r="BI63" s="190">
        <v>0</v>
      </c>
      <c r="BJ63" s="190">
        <v>1.3799999999999999</v>
      </c>
      <c r="BK63" s="190">
        <v>0</v>
      </c>
      <c r="BL63" s="190">
        <v>0</v>
      </c>
      <c r="BM63" s="190">
        <v>0</v>
      </c>
      <c r="BN63" s="190">
        <v>0</v>
      </c>
      <c r="BO63" s="190">
        <v>0</v>
      </c>
      <c r="BP63" s="190">
        <v>0</v>
      </c>
      <c r="BQ63" s="190">
        <v>0</v>
      </c>
      <c r="BR63" s="190">
        <v>0</v>
      </c>
      <c r="BS63" s="190">
        <v>0</v>
      </c>
      <c r="BT63" s="190">
        <v>0</v>
      </c>
      <c r="BU63" s="190">
        <v>0</v>
      </c>
      <c r="BV63" s="190">
        <v>0</v>
      </c>
      <c r="BW63" s="190">
        <v>0</v>
      </c>
      <c r="BX63" s="190">
        <v>2.7599999999999998</v>
      </c>
      <c r="BY63" s="190">
        <v>0</v>
      </c>
      <c r="BZ63" s="190">
        <v>0</v>
      </c>
      <c r="CA63" s="190">
        <v>0</v>
      </c>
      <c r="CB63" s="190">
        <v>0</v>
      </c>
      <c r="CC63" s="190">
        <v>0</v>
      </c>
      <c r="CD63" s="190">
        <v>0</v>
      </c>
      <c r="CE63" s="190">
        <v>0</v>
      </c>
      <c r="CF63" s="190">
        <v>0</v>
      </c>
      <c r="CG63" s="190">
        <v>0</v>
      </c>
      <c r="CH63" s="190">
        <v>0</v>
      </c>
      <c r="CI63" s="190">
        <v>0</v>
      </c>
      <c r="CJ63" s="120" t="s">
        <v>258</v>
      </c>
    </row>
    <row r="64" ht="60">
      <c r="A64" s="24" t="s">
        <v>86</v>
      </c>
      <c r="B64" s="40" t="s">
        <v>154</v>
      </c>
      <c r="C64" s="25" t="s">
        <v>155</v>
      </c>
      <c r="D64" s="190">
        <v>0</v>
      </c>
      <c r="E64" s="190">
        <v>0</v>
      </c>
      <c r="F64" s="190">
        <v>2.48</v>
      </c>
      <c r="G64" s="190">
        <v>0</v>
      </c>
      <c r="H64" s="190">
        <v>0</v>
      </c>
      <c r="I64" s="190">
        <v>0</v>
      </c>
      <c r="J64" s="190">
        <v>0</v>
      </c>
      <c r="K64" s="190">
        <v>0</v>
      </c>
      <c r="L64" s="190">
        <v>0</v>
      </c>
      <c r="M64" s="190">
        <v>0</v>
      </c>
      <c r="N64" s="190">
        <v>0</v>
      </c>
      <c r="O64" s="190">
        <v>0</v>
      </c>
      <c r="P64" s="190">
        <v>0</v>
      </c>
      <c r="Q64" s="190">
        <v>0</v>
      </c>
      <c r="R64" s="190">
        <v>0</v>
      </c>
      <c r="S64" s="190">
        <v>0</v>
      </c>
      <c r="T64" s="190">
        <v>0</v>
      </c>
      <c r="U64" s="190">
        <v>0</v>
      </c>
      <c r="V64" s="190">
        <v>0</v>
      </c>
      <c r="W64" s="190">
        <v>0</v>
      </c>
      <c r="X64" s="190">
        <v>0</v>
      </c>
      <c r="Y64" s="190">
        <v>0</v>
      </c>
      <c r="Z64" s="190">
        <v>0</v>
      </c>
      <c r="AA64" s="190">
        <v>0</v>
      </c>
      <c r="AB64" s="190">
        <v>0</v>
      </c>
      <c r="AC64" s="190">
        <v>0</v>
      </c>
      <c r="AD64" s="190">
        <v>0</v>
      </c>
      <c r="AE64" s="190">
        <v>0</v>
      </c>
      <c r="AF64" s="190">
        <v>0</v>
      </c>
      <c r="AG64" s="190">
        <v>0</v>
      </c>
      <c r="AH64" s="190">
        <v>0</v>
      </c>
      <c r="AI64" s="190">
        <v>0</v>
      </c>
      <c r="AJ64" s="190">
        <v>0</v>
      </c>
      <c r="AK64" s="190">
        <v>0</v>
      </c>
      <c r="AL64" s="190">
        <v>0</v>
      </c>
      <c r="AM64" s="190">
        <v>0</v>
      </c>
      <c r="AN64" s="190">
        <v>0</v>
      </c>
      <c r="AO64" s="190">
        <v>0</v>
      </c>
      <c r="AP64" s="190">
        <v>0</v>
      </c>
      <c r="AQ64" s="190">
        <v>0</v>
      </c>
      <c r="AR64" s="190">
        <v>0</v>
      </c>
      <c r="AS64" s="190">
        <v>0</v>
      </c>
      <c r="AT64" s="190">
        <v>0</v>
      </c>
      <c r="AU64" s="190">
        <v>0</v>
      </c>
      <c r="AV64" s="190">
        <v>1.24</v>
      </c>
      <c r="AW64" s="190">
        <v>0</v>
      </c>
      <c r="AX64" s="190">
        <v>0</v>
      </c>
      <c r="AY64" s="190">
        <v>0</v>
      </c>
      <c r="AZ64" s="190">
        <v>0</v>
      </c>
      <c r="BA64" s="190">
        <v>0</v>
      </c>
      <c r="BB64" s="190">
        <v>0</v>
      </c>
      <c r="BC64" s="190">
        <v>0</v>
      </c>
      <c r="BD64" s="190">
        <v>0</v>
      </c>
      <c r="BE64" s="190">
        <v>0</v>
      </c>
      <c r="BF64" s="190">
        <v>0</v>
      </c>
      <c r="BG64" s="190">
        <v>0</v>
      </c>
      <c r="BH64" s="190">
        <v>0</v>
      </c>
      <c r="BI64" s="190">
        <v>0</v>
      </c>
      <c r="BJ64" s="190">
        <v>1.24</v>
      </c>
      <c r="BK64" s="190">
        <v>0</v>
      </c>
      <c r="BL64" s="190">
        <v>0</v>
      </c>
      <c r="BM64" s="190">
        <v>0</v>
      </c>
      <c r="BN64" s="190">
        <v>0</v>
      </c>
      <c r="BO64" s="190">
        <v>0</v>
      </c>
      <c r="BP64" s="190">
        <v>0</v>
      </c>
      <c r="BQ64" s="190">
        <v>0</v>
      </c>
      <c r="BR64" s="190">
        <v>0</v>
      </c>
      <c r="BS64" s="190">
        <v>0</v>
      </c>
      <c r="BT64" s="190">
        <v>0</v>
      </c>
      <c r="BU64" s="190">
        <v>0</v>
      </c>
      <c r="BV64" s="190">
        <v>0</v>
      </c>
      <c r="BW64" s="190">
        <v>0</v>
      </c>
      <c r="BX64" s="190">
        <v>2.48</v>
      </c>
      <c r="BY64" s="190">
        <v>0</v>
      </c>
      <c r="BZ64" s="190">
        <v>0</v>
      </c>
      <c r="CA64" s="190">
        <v>0</v>
      </c>
      <c r="CB64" s="190">
        <v>0</v>
      </c>
      <c r="CC64" s="190">
        <v>0</v>
      </c>
      <c r="CD64" s="190">
        <v>0</v>
      </c>
      <c r="CE64" s="190">
        <v>0</v>
      </c>
      <c r="CF64" s="190">
        <v>0</v>
      </c>
      <c r="CG64" s="190">
        <v>0</v>
      </c>
      <c r="CH64" s="190">
        <v>0</v>
      </c>
      <c r="CI64" s="190">
        <v>0</v>
      </c>
      <c r="CJ64" s="120" t="s">
        <v>258</v>
      </c>
    </row>
    <row r="65" ht="63">
      <c r="A65" s="33" t="s">
        <v>116</v>
      </c>
      <c r="B65" s="34" t="s">
        <v>117</v>
      </c>
      <c r="C65" s="67" t="s">
        <v>258</v>
      </c>
      <c r="D65" s="190">
        <f t="shared" ref="D65:D66" si="150">D66</f>
        <v>0</v>
      </c>
      <c r="E65" s="190">
        <f t="shared" ref="E65:BP66" si="151">E66</f>
        <v>0</v>
      </c>
      <c r="F65" s="190">
        <f t="shared" si="151"/>
        <v>0</v>
      </c>
      <c r="G65" s="190">
        <f t="shared" si="151"/>
        <v>0</v>
      </c>
      <c r="H65" s="190">
        <f t="shared" si="151"/>
        <v>0</v>
      </c>
      <c r="I65" s="190">
        <f t="shared" si="151"/>
        <v>0</v>
      </c>
      <c r="J65" s="190">
        <f t="shared" si="151"/>
        <v>1</v>
      </c>
      <c r="K65" s="190">
        <f t="shared" si="151"/>
        <v>0</v>
      </c>
      <c r="L65" s="190">
        <f t="shared" si="151"/>
        <v>0</v>
      </c>
      <c r="M65" s="190">
        <f t="shared" si="151"/>
        <v>0</v>
      </c>
      <c r="N65" s="190">
        <f t="shared" si="151"/>
        <v>0</v>
      </c>
      <c r="O65" s="190">
        <f t="shared" si="151"/>
        <v>0</v>
      </c>
      <c r="P65" s="190">
        <f t="shared" si="151"/>
        <v>0</v>
      </c>
      <c r="Q65" s="190">
        <f t="shared" si="151"/>
        <v>0</v>
      </c>
      <c r="R65" s="190">
        <f t="shared" si="151"/>
        <v>0</v>
      </c>
      <c r="S65" s="190">
        <f t="shared" si="151"/>
        <v>0</v>
      </c>
      <c r="T65" s="190">
        <f t="shared" si="151"/>
        <v>0</v>
      </c>
      <c r="U65" s="190">
        <f t="shared" si="151"/>
        <v>0</v>
      </c>
      <c r="V65" s="190">
        <f t="shared" si="151"/>
        <v>0</v>
      </c>
      <c r="W65" s="190">
        <f t="shared" si="151"/>
        <v>0</v>
      </c>
      <c r="X65" s="190">
        <f t="shared" si="151"/>
        <v>0</v>
      </c>
      <c r="Y65" s="190">
        <f t="shared" si="151"/>
        <v>0</v>
      </c>
      <c r="Z65" s="190">
        <f t="shared" si="151"/>
        <v>0</v>
      </c>
      <c r="AA65" s="190">
        <f t="shared" si="151"/>
        <v>0</v>
      </c>
      <c r="AB65" s="190">
        <f t="shared" si="151"/>
        <v>0</v>
      </c>
      <c r="AC65" s="190">
        <f t="shared" si="151"/>
        <v>0</v>
      </c>
      <c r="AD65" s="190">
        <f t="shared" si="151"/>
        <v>0</v>
      </c>
      <c r="AE65" s="190">
        <f t="shared" si="151"/>
        <v>0</v>
      </c>
      <c r="AF65" s="190">
        <f t="shared" si="151"/>
        <v>0</v>
      </c>
      <c r="AG65" s="190">
        <f t="shared" si="151"/>
        <v>0</v>
      </c>
      <c r="AH65" s="190">
        <f t="shared" si="151"/>
        <v>0</v>
      </c>
      <c r="AI65" s="190">
        <f t="shared" si="151"/>
        <v>0</v>
      </c>
      <c r="AJ65" s="190">
        <f t="shared" si="151"/>
        <v>0</v>
      </c>
      <c r="AK65" s="190">
        <f t="shared" si="151"/>
        <v>0</v>
      </c>
      <c r="AL65" s="190">
        <f t="shared" si="151"/>
        <v>1</v>
      </c>
      <c r="AM65" s="190">
        <f t="shared" si="151"/>
        <v>0</v>
      </c>
      <c r="AN65" s="190">
        <f t="shared" si="151"/>
        <v>0</v>
      </c>
      <c r="AO65" s="190">
        <f t="shared" si="151"/>
        <v>0</v>
      </c>
      <c r="AP65" s="190">
        <f t="shared" si="151"/>
        <v>0</v>
      </c>
      <c r="AQ65" s="190">
        <f t="shared" si="151"/>
        <v>0</v>
      </c>
      <c r="AR65" s="190">
        <f t="shared" si="151"/>
        <v>0</v>
      </c>
      <c r="AS65" s="190">
        <f t="shared" si="151"/>
        <v>0</v>
      </c>
      <c r="AT65" s="190">
        <f t="shared" si="151"/>
        <v>0</v>
      </c>
      <c r="AU65" s="190">
        <f t="shared" si="151"/>
        <v>0</v>
      </c>
      <c r="AV65" s="190">
        <f t="shared" si="151"/>
        <v>0</v>
      </c>
      <c r="AW65" s="190">
        <f t="shared" si="151"/>
        <v>0</v>
      </c>
      <c r="AX65" s="190">
        <f t="shared" si="151"/>
        <v>0</v>
      </c>
      <c r="AY65" s="190">
        <f t="shared" si="151"/>
        <v>0</v>
      </c>
      <c r="AZ65" s="190">
        <f t="shared" si="151"/>
        <v>0</v>
      </c>
      <c r="BA65" s="190">
        <f t="shared" si="151"/>
        <v>0</v>
      </c>
      <c r="BB65" s="190">
        <f t="shared" si="151"/>
        <v>0</v>
      </c>
      <c r="BC65" s="190">
        <f t="shared" si="151"/>
        <v>0</v>
      </c>
      <c r="BD65" s="190">
        <f t="shared" si="151"/>
        <v>0</v>
      </c>
      <c r="BE65" s="190">
        <f t="shared" si="151"/>
        <v>0</v>
      </c>
      <c r="BF65" s="190">
        <f t="shared" si="151"/>
        <v>0</v>
      </c>
      <c r="BG65" s="190">
        <f t="shared" si="151"/>
        <v>0</v>
      </c>
      <c r="BH65" s="190">
        <f t="shared" si="151"/>
        <v>0</v>
      </c>
      <c r="BI65" s="190">
        <f t="shared" si="151"/>
        <v>0</v>
      </c>
      <c r="BJ65" s="190">
        <f t="shared" si="151"/>
        <v>0</v>
      </c>
      <c r="BK65" s="190">
        <f t="shared" si="151"/>
        <v>0</v>
      </c>
      <c r="BL65" s="190">
        <f t="shared" si="151"/>
        <v>0</v>
      </c>
      <c r="BM65" s="190">
        <f t="shared" si="151"/>
        <v>0</v>
      </c>
      <c r="BN65" s="190">
        <f t="shared" si="151"/>
        <v>0</v>
      </c>
      <c r="BO65" s="190">
        <f t="shared" si="151"/>
        <v>0</v>
      </c>
      <c r="BP65" s="190">
        <f t="shared" si="151"/>
        <v>0</v>
      </c>
      <c r="BQ65" s="190">
        <f t="shared" ref="BQ65:CI66" si="152">BQ66</f>
        <v>0</v>
      </c>
      <c r="BR65" s="190">
        <f t="shared" si="152"/>
        <v>0</v>
      </c>
      <c r="BS65" s="190">
        <f t="shared" si="152"/>
        <v>0</v>
      </c>
      <c r="BT65" s="190">
        <f t="shared" si="152"/>
        <v>0</v>
      </c>
      <c r="BU65" s="190">
        <f t="shared" si="152"/>
        <v>0</v>
      </c>
      <c r="BV65" s="190">
        <f t="shared" si="152"/>
        <v>0</v>
      </c>
      <c r="BW65" s="190">
        <f t="shared" si="152"/>
        <v>0</v>
      </c>
      <c r="BX65" s="190">
        <f t="shared" si="152"/>
        <v>0</v>
      </c>
      <c r="BY65" s="190">
        <f t="shared" si="152"/>
        <v>0</v>
      </c>
      <c r="BZ65" s="190">
        <f t="shared" si="152"/>
        <v>0</v>
      </c>
      <c r="CA65" s="190">
        <f t="shared" si="152"/>
        <v>0</v>
      </c>
      <c r="CB65" s="190">
        <f t="shared" si="152"/>
        <v>5.54</v>
      </c>
      <c r="CC65" s="190">
        <f t="shared" si="152"/>
        <v>0</v>
      </c>
      <c r="CD65" s="190">
        <f t="shared" si="152"/>
        <v>0</v>
      </c>
      <c r="CE65" s="190">
        <f t="shared" si="152"/>
        <v>0</v>
      </c>
      <c r="CF65" s="190">
        <f t="shared" si="152"/>
        <v>0</v>
      </c>
      <c r="CG65" s="190">
        <f t="shared" si="152"/>
        <v>0</v>
      </c>
      <c r="CH65" s="190">
        <f t="shared" si="152"/>
        <v>0</v>
      </c>
      <c r="CI65" s="190">
        <f t="shared" si="152"/>
        <v>0</v>
      </c>
      <c r="CJ65" s="120" t="s">
        <v>258</v>
      </c>
    </row>
    <row r="66" ht="63">
      <c r="A66" s="33" t="s">
        <v>118</v>
      </c>
      <c r="B66" s="34" t="s">
        <v>119</v>
      </c>
      <c r="C66" s="67" t="s">
        <v>258</v>
      </c>
      <c r="D66" s="190">
        <f t="shared" si="150"/>
        <v>0</v>
      </c>
      <c r="E66" s="190">
        <f t="shared" si="151"/>
        <v>0</v>
      </c>
      <c r="F66" s="190">
        <f t="shared" si="151"/>
        <v>0</v>
      </c>
      <c r="G66" s="190">
        <f t="shared" si="151"/>
        <v>0</v>
      </c>
      <c r="H66" s="190">
        <f t="shared" si="151"/>
        <v>0</v>
      </c>
      <c r="I66" s="190">
        <f t="shared" si="151"/>
        <v>0</v>
      </c>
      <c r="J66" s="190">
        <f t="shared" si="151"/>
        <v>1</v>
      </c>
      <c r="K66" s="190">
        <f t="shared" si="151"/>
        <v>0</v>
      </c>
      <c r="L66" s="190">
        <f t="shared" si="151"/>
        <v>0</v>
      </c>
      <c r="M66" s="190">
        <f t="shared" si="151"/>
        <v>0</v>
      </c>
      <c r="N66" s="190">
        <f t="shared" si="151"/>
        <v>0</v>
      </c>
      <c r="O66" s="190">
        <f t="shared" si="151"/>
        <v>0</v>
      </c>
      <c r="P66" s="190">
        <f t="shared" si="151"/>
        <v>0</v>
      </c>
      <c r="Q66" s="190">
        <f t="shared" si="151"/>
        <v>0</v>
      </c>
      <c r="R66" s="190">
        <f t="shared" si="151"/>
        <v>0</v>
      </c>
      <c r="S66" s="190">
        <f t="shared" si="151"/>
        <v>0</v>
      </c>
      <c r="T66" s="190">
        <f t="shared" si="151"/>
        <v>0</v>
      </c>
      <c r="U66" s="190">
        <f t="shared" si="151"/>
        <v>0</v>
      </c>
      <c r="V66" s="190">
        <f t="shared" si="151"/>
        <v>0</v>
      </c>
      <c r="W66" s="190">
        <f t="shared" si="151"/>
        <v>0</v>
      </c>
      <c r="X66" s="190">
        <f t="shared" si="151"/>
        <v>0</v>
      </c>
      <c r="Y66" s="190">
        <f t="shared" si="151"/>
        <v>0</v>
      </c>
      <c r="Z66" s="190">
        <f t="shared" si="151"/>
        <v>0</v>
      </c>
      <c r="AA66" s="190">
        <f t="shared" si="151"/>
        <v>0</v>
      </c>
      <c r="AB66" s="190">
        <f t="shared" si="151"/>
        <v>0</v>
      </c>
      <c r="AC66" s="190">
        <f t="shared" si="151"/>
        <v>0</v>
      </c>
      <c r="AD66" s="190">
        <f t="shared" si="151"/>
        <v>0</v>
      </c>
      <c r="AE66" s="190">
        <f t="shared" si="151"/>
        <v>0</v>
      </c>
      <c r="AF66" s="190">
        <f t="shared" si="151"/>
        <v>0</v>
      </c>
      <c r="AG66" s="190">
        <f t="shared" si="151"/>
        <v>0</v>
      </c>
      <c r="AH66" s="190">
        <f t="shared" si="151"/>
        <v>0</v>
      </c>
      <c r="AI66" s="190">
        <f t="shared" si="151"/>
        <v>0</v>
      </c>
      <c r="AJ66" s="190">
        <f t="shared" si="151"/>
        <v>0</v>
      </c>
      <c r="AK66" s="190">
        <f t="shared" si="151"/>
        <v>0</v>
      </c>
      <c r="AL66" s="190">
        <f t="shared" si="151"/>
        <v>1</v>
      </c>
      <c r="AM66" s="190">
        <f t="shared" si="151"/>
        <v>0</v>
      </c>
      <c r="AN66" s="190">
        <f t="shared" si="151"/>
        <v>0</v>
      </c>
      <c r="AO66" s="190">
        <f t="shared" si="151"/>
        <v>0</v>
      </c>
      <c r="AP66" s="190">
        <f t="shared" si="151"/>
        <v>0</v>
      </c>
      <c r="AQ66" s="190">
        <f t="shared" si="151"/>
        <v>0</v>
      </c>
      <c r="AR66" s="190">
        <f t="shared" si="151"/>
        <v>0</v>
      </c>
      <c r="AS66" s="190">
        <f t="shared" si="151"/>
        <v>0</v>
      </c>
      <c r="AT66" s="190">
        <f t="shared" si="151"/>
        <v>0</v>
      </c>
      <c r="AU66" s="190">
        <f t="shared" si="151"/>
        <v>0</v>
      </c>
      <c r="AV66" s="190">
        <f t="shared" si="151"/>
        <v>0</v>
      </c>
      <c r="AW66" s="190">
        <f t="shared" si="151"/>
        <v>0</v>
      </c>
      <c r="AX66" s="190">
        <f t="shared" si="151"/>
        <v>0</v>
      </c>
      <c r="AY66" s="190">
        <f t="shared" si="151"/>
        <v>0</v>
      </c>
      <c r="AZ66" s="190">
        <f t="shared" si="151"/>
        <v>0</v>
      </c>
      <c r="BA66" s="190">
        <f t="shared" si="151"/>
        <v>0</v>
      </c>
      <c r="BB66" s="190">
        <f t="shared" si="151"/>
        <v>0</v>
      </c>
      <c r="BC66" s="190">
        <f t="shared" si="151"/>
        <v>0</v>
      </c>
      <c r="BD66" s="190">
        <f t="shared" si="151"/>
        <v>0</v>
      </c>
      <c r="BE66" s="190">
        <f t="shared" si="151"/>
        <v>0</v>
      </c>
      <c r="BF66" s="190">
        <f t="shared" si="151"/>
        <v>0</v>
      </c>
      <c r="BG66" s="190">
        <f t="shared" si="151"/>
        <v>0</v>
      </c>
      <c r="BH66" s="190">
        <f t="shared" si="151"/>
        <v>0</v>
      </c>
      <c r="BI66" s="190">
        <f t="shared" si="151"/>
        <v>0</v>
      </c>
      <c r="BJ66" s="190">
        <f t="shared" si="151"/>
        <v>0</v>
      </c>
      <c r="BK66" s="190">
        <f t="shared" si="151"/>
        <v>0</v>
      </c>
      <c r="BL66" s="190">
        <f t="shared" si="151"/>
        <v>0</v>
      </c>
      <c r="BM66" s="190">
        <f t="shared" si="151"/>
        <v>0</v>
      </c>
      <c r="BN66" s="190">
        <f t="shared" si="151"/>
        <v>0</v>
      </c>
      <c r="BO66" s="190">
        <f t="shared" si="151"/>
        <v>0</v>
      </c>
      <c r="BP66" s="190">
        <f t="shared" si="151"/>
        <v>0</v>
      </c>
      <c r="BQ66" s="190">
        <f t="shared" si="152"/>
        <v>0</v>
      </c>
      <c r="BR66" s="190">
        <f t="shared" si="152"/>
        <v>0</v>
      </c>
      <c r="BS66" s="190">
        <f t="shared" si="152"/>
        <v>0</v>
      </c>
      <c r="BT66" s="190">
        <f t="shared" si="152"/>
        <v>0</v>
      </c>
      <c r="BU66" s="190">
        <f t="shared" si="152"/>
        <v>0</v>
      </c>
      <c r="BV66" s="190">
        <f t="shared" si="152"/>
        <v>0</v>
      </c>
      <c r="BW66" s="190">
        <f t="shared" si="152"/>
        <v>0</v>
      </c>
      <c r="BX66" s="190">
        <f t="shared" si="152"/>
        <v>0</v>
      </c>
      <c r="BY66" s="190">
        <f t="shared" si="152"/>
        <v>0</v>
      </c>
      <c r="BZ66" s="190">
        <f t="shared" si="152"/>
        <v>0</v>
      </c>
      <c r="CA66" s="190">
        <f t="shared" si="152"/>
        <v>0</v>
      </c>
      <c r="CB66" s="190">
        <f t="shared" si="152"/>
        <v>5.54</v>
      </c>
      <c r="CC66" s="190">
        <f t="shared" si="152"/>
        <v>0</v>
      </c>
      <c r="CD66" s="190">
        <f t="shared" si="152"/>
        <v>0</v>
      </c>
      <c r="CE66" s="190">
        <f t="shared" si="152"/>
        <v>0</v>
      </c>
      <c r="CF66" s="190">
        <f t="shared" si="152"/>
        <v>0</v>
      </c>
      <c r="CG66" s="190">
        <f t="shared" si="152"/>
        <v>0</v>
      </c>
      <c r="CH66" s="190">
        <f t="shared" si="152"/>
        <v>0</v>
      </c>
      <c r="CI66" s="190">
        <f t="shared" si="152"/>
        <v>0</v>
      </c>
      <c r="CJ66" s="120" t="s">
        <v>258</v>
      </c>
    </row>
    <row r="67" ht="94.5">
      <c r="A67" s="24" t="s">
        <v>120</v>
      </c>
      <c r="B67" s="40" t="s">
        <v>156</v>
      </c>
      <c r="C67" s="25" t="s">
        <v>155</v>
      </c>
      <c r="D67" s="190">
        <v>0</v>
      </c>
      <c r="E67" s="190">
        <v>0</v>
      </c>
      <c r="F67" s="190">
        <v>0</v>
      </c>
      <c r="G67" s="190">
        <v>0</v>
      </c>
      <c r="H67" s="190">
        <v>0</v>
      </c>
      <c r="I67" s="190">
        <v>0</v>
      </c>
      <c r="J67" s="190">
        <v>1</v>
      </c>
      <c r="K67" s="190">
        <v>0</v>
      </c>
      <c r="L67" s="190">
        <v>0</v>
      </c>
      <c r="M67" s="190">
        <v>0</v>
      </c>
      <c r="N67" s="190">
        <v>0</v>
      </c>
      <c r="O67" s="190">
        <v>0</v>
      </c>
      <c r="P67" s="190">
        <v>0</v>
      </c>
      <c r="Q67" s="190">
        <v>0</v>
      </c>
      <c r="R67" s="190">
        <v>0</v>
      </c>
      <c r="S67" s="190">
        <v>0</v>
      </c>
      <c r="T67" s="190">
        <v>0</v>
      </c>
      <c r="U67" s="190">
        <v>0</v>
      </c>
      <c r="V67" s="190">
        <v>0</v>
      </c>
      <c r="W67" s="190">
        <v>0</v>
      </c>
      <c r="X67" s="190">
        <v>0</v>
      </c>
      <c r="Y67" s="190">
        <v>0</v>
      </c>
      <c r="Z67" s="190">
        <v>0</v>
      </c>
      <c r="AA67" s="190">
        <v>0</v>
      </c>
      <c r="AB67" s="190">
        <v>0</v>
      </c>
      <c r="AC67" s="190">
        <v>0</v>
      </c>
      <c r="AD67" s="190">
        <v>0</v>
      </c>
      <c r="AE67" s="190">
        <v>0</v>
      </c>
      <c r="AF67" s="190">
        <v>0</v>
      </c>
      <c r="AG67" s="190">
        <v>0</v>
      </c>
      <c r="AH67" s="190">
        <v>0</v>
      </c>
      <c r="AI67" s="190">
        <v>0</v>
      </c>
      <c r="AJ67" s="190">
        <v>0</v>
      </c>
      <c r="AK67" s="190">
        <v>0</v>
      </c>
      <c r="AL67" s="190">
        <v>1</v>
      </c>
      <c r="AM67" s="190">
        <v>0</v>
      </c>
      <c r="AN67" s="190">
        <v>0</v>
      </c>
      <c r="AO67" s="190">
        <v>0</v>
      </c>
      <c r="AP67" s="190">
        <v>0</v>
      </c>
      <c r="AQ67" s="190">
        <v>0</v>
      </c>
      <c r="AR67" s="190">
        <v>0</v>
      </c>
      <c r="AS67" s="190">
        <v>0</v>
      </c>
      <c r="AT67" s="190">
        <v>0</v>
      </c>
      <c r="AU67" s="190">
        <v>0</v>
      </c>
      <c r="AV67" s="190">
        <v>0</v>
      </c>
      <c r="AW67" s="190">
        <v>0</v>
      </c>
      <c r="AX67" s="190">
        <v>0</v>
      </c>
      <c r="AY67" s="190">
        <v>0</v>
      </c>
      <c r="AZ67" s="190">
        <v>0</v>
      </c>
      <c r="BA67" s="190">
        <v>0</v>
      </c>
      <c r="BB67" s="190">
        <v>0</v>
      </c>
      <c r="BC67" s="190">
        <v>0</v>
      </c>
      <c r="BD67" s="190">
        <v>0</v>
      </c>
      <c r="BE67" s="190">
        <v>0</v>
      </c>
      <c r="BF67" s="190">
        <v>0</v>
      </c>
      <c r="BG67" s="190">
        <v>0</v>
      </c>
      <c r="BH67" s="190">
        <v>0</v>
      </c>
      <c r="BI67" s="190">
        <v>0</v>
      </c>
      <c r="BJ67" s="190">
        <v>0</v>
      </c>
      <c r="BK67" s="190">
        <v>0</v>
      </c>
      <c r="BL67" s="190">
        <v>0</v>
      </c>
      <c r="BM67" s="190">
        <v>0</v>
      </c>
      <c r="BN67" s="190">
        <v>0</v>
      </c>
      <c r="BO67" s="190">
        <v>0</v>
      </c>
      <c r="BP67" s="190">
        <v>0</v>
      </c>
      <c r="BQ67" s="190">
        <v>0</v>
      </c>
      <c r="BR67" s="190">
        <v>0</v>
      </c>
      <c r="BS67" s="190">
        <v>0</v>
      </c>
      <c r="BT67" s="190">
        <v>0</v>
      </c>
      <c r="BU67" s="190">
        <v>0</v>
      </c>
      <c r="BV67" s="190">
        <v>0</v>
      </c>
      <c r="BW67" s="190">
        <v>0</v>
      </c>
      <c r="BX67" s="190">
        <v>0</v>
      </c>
      <c r="BY67" s="190">
        <v>0</v>
      </c>
      <c r="BZ67" s="190">
        <v>0</v>
      </c>
      <c r="CA67" s="190">
        <v>0</v>
      </c>
      <c r="CB67" s="190">
        <v>5.54</v>
      </c>
      <c r="CC67" s="190">
        <v>0</v>
      </c>
      <c r="CD67" s="190">
        <v>0</v>
      </c>
      <c r="CE67" s="190">
        <v>0</v>
      </c>
      <c r="CF67" s="190">
        <v>0</v>
      </c>
      <c r="CG67" s="190">
        <v>0</v>
      </c>
      <c r="CH67" s="190">
        <v>0</v>
      </c>
      <c r="CI67" s="190">
        <v>0</v>
      </c>
      <c r="CJ67" s="120" t="s">
        <v>258</v>
      </c>
    </row>
    <row r="68" ht="15.75">
      <c r="A68" s="28"/>
      <c r="B68" s="217" t="s">
        <v>157</v>
      </c>
      <c r="C68" s="67" t="s">
        <v>258</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20" t="s">
        <v>258</v>
      </c>
    </row>
    <row r="69" ht="78.75">
      <c r="A69" s="33" t="s">
        <v>77</v>
      </c>
      <c r="B69" s="34" t="s">
        <v>78</v>
      </c>
      <c r="C69" s="67" t="s">
        <v>258</v>
      </c>
      <c r="D69" s="190">
        <f>D70+D78</f>
        <v>0</v>
      </c>
      <c r="E69" s="190">
        <f t="shared" ref="E69:BP69" si="153">E70+E78</f>
        <v>0</v>
      </c>
      <c r="F69" s="221">
        <f t="shared" si="153"/>
        <v>28.629999999999999</v>
      </c>
      <c r="G69" s="190">
        <f t="shared" si="153"/>
        <v>0</v>
      </c>
      <c r="H69" s="190">
        <f t="shared" si="153"/>
        <v>0</v>
      </c>
      <c r="I69" s="190">
        <f t="shared" si="153"/>
        <v>0</v>
      </c>
      <c r="J69" s="221">
        <f t="shared" si="153"/>
        <v>52</v>
      </c>
      <c r="K69" s="190">
        <f t="shared" si="153"/>
        <v>0</v>
      </c>
      <c r="L69" s="190">
        <f t="shared" si="153"/>
        <v>0</v>
      </c>
      <c r="M69" s="190">
        <f t="shared" si="153"/>
        <v>0</v>
      </c>
      <c r="N69" s="190">
        <f t="shared" si="153"/>
        <v>0</v>
      </c>
      <c r="O69" s="190">
        <f t="shared" si="153"/>
        <v>0</v>
      </c>
      <c r="P69" s="190">
        <f t="shared" si="153"/>
        <v>0</v>
      </c>
      <c r="Q69" s="190">
        <f t="shared" si="153"/>
        <v>0</v>
      </c>
      <c r="R69" s="190">
        <f t="shared" si="153"/>
        <v>0</v>
      </c>
      <c r="S69" s="190">
        <f t="shared" si="153"/>
        <v>0</v>
      </c>
      <c r="T69" s="190">
        <f t="shared" si="153"/>
        <v>0</v>
      </c>
      <c r="U69" s="190">
        <f t="shared" si="153"/>
        <v>0</v>
      </c>
      <c r="V69" s="190">
        <f t="shared" si="153"/>
        <v>0</v>
      </c>
      <c r="W69" s="190">
        <f t="shared" si="153"/>
        <v>0</v>
      </c>
      <c r="X69" s="190">
        <f t="shared" si="153"/>
        <v>0</v>
      </c>
      <c r="Y69" s="190">
        <f t="shared" si="153"/>
        <v>0</v>
      </c>
      <c r="Z69" s="190">
        <f t="shared" si="153"/>
        <v>0</v>
      </c>
      <c r="AA69" s="190">
        <f t="shared" si="153"/>
        <v>0</v>
      </c>
      <c r="AB69" s="190">
        <f t="shared" si="153"/>
        <v>0</v>
      </c>
      <c r="AC69" s="190">
        <f t="shared" si="153"/>
        <v>0</v>
      </c>
      <c r="AD69" s="190">
        <f t="shared" si="153"/>
        <v>0</v>
      </c>
      <c r="AE69" s="190">
        <f t="shared" si="153"/>
        <v>0</v>
      </c>
      <c r="AF69" s="190">
        <f t="shared" si="153"/>
        <v>0</v>
      </c>
      <c r="AG69" s="190">
        <f t="shared" si="153"/>
        <v>0</v>
      </c>
      <c r="AH69" s="190">
        <f t="shared" si="153"/>
        <v>0</v>
      </c>
      <c r="AI69" s="190">
        <f t="shared" si="153"/>
        <v>0</v>
      </c>
      <c r="AJ69" s="190">
        <f t="shared" si="153"/>
        <v>0</v>
      </c>
      <c r="AK69" s="190">
        <f t="shared" si="153"/>
        <v>0</v>
      </c>
      <c r="AL69" s="221">
        <f t="shared" si="153"/>
        <v>14</v>
      </c>
      <c r="AM69" s="190">
        <f t="shared" si="153"/>
        <v>0</v>
      </c>
      <c r="AN69" s="190">
        <f t="shared" si="153"/>
        <v>0</v>
      </c>
      <c r="AO69" s="190">
        <f t="shared" si="153"/>
        <v>0</v>
      </c>
      <c r="AP69" s="190">
        <f t="shared" si="153"/>
        <v>0</v>
      </c>
      <c r="AQ69" s="190">
        <f t="shared" si="153"/>
        <v>0</v>
      </c>
      <c r="AR69" s="190">
        <f t="shared" si="153"/>
        <v>0</v>
      </c>
      <c r="AS69" s="190">
        <f t="shared" si="153"/>
        <v>0</v>
      </c>
      <c r="AT69" s="190">
        <f t="shared" si="153"/>
        <v>0</v>
      </c>
      <c r="AU69" s="190">
        <f t="shared" si="153"/>
        <v>0</v>
      </c>
      <c r="AV69" s="221">
        <f t="shared" si="153"/>
        <v>21.880000000000003</v>
      </c>
      <c r="AW69" s="190">
        <f t="shared" si="153"/>
        <v>0</v>
      </c>
      <c r="AX69" s="190">
        <f t="shared" si="153"/>
        <v>0</v>
      </c>
      <c r="AY69" s="190">
        <f t="shared" si="153"/>
        <v>0</v>
      </c>
      <c r="AZ69" s="221">
        <f t="shared" si="153"/>
        <v>21</v>
      </c>
      <c r="BA69" s="190">
        <f t="shared" si="153"/>
        <v>0</v>
      </c>
      <c r="BB69" s="190">
        <f t="shared" si="153"/>
        <v>0</v>
      </c>
      <c r="BC69" s="190">
        <f t="shared" si="153"/>
        <v>0</v>
      </c>
      <c r="BD69" s="190">
        <f t="shared" si="153"/>
        <v>0</v>
      </c>
      <c r="BE69" s="190">
        <f t="shared" si="153"/>
        <v>0</v>
      </c>
      <c r="BF69" s="190">
        <f t="shared" si="153"/>
        <v>0</v>
      </c>
      <c r="BG69" s="190">
        <f t="shared" si="153"/>
        <v>0</v>
      </c>
      <c r="BH69" s="190">
        <f t="shared" si="153"/>
        <v>0</v>
      </c>
      <c r="BI69" s="190">
        <f t="shared" si="153"/>
        <v>0</v>
      </c>
      <c r="BJ69" s="221">
        <f t="shared" si="153"/>
        <v>6.75</v>
      </c>
      <c r="BK69" s="190">
        <f t="shared" si="153"/>
        <v>0</v>
      </c>
      <c r="BL69" s="190">
        <f t="shared" si="153"/>
        <v>0</v>
      </c>
      <c r="BM69" s="190">
        <f t="shared" si="153"/>
        <v>0</v>
      </c>
      <c r="BN69" s="221">
        <f t="shared" si="153"/>
        <v>17</v>
      </c>
      <c r="BO69" s="190">
        <f t="shared" si="153"/>
        <v>0</v>
      </c>
      <c r="BP69" s="190">
        <f t="shared" si="153"/>
        <v>0</v>
      </c>
      <c r="BQ69" s="190">
        <f t="shared" ref="BQ69:CI69" si="154">BQ70+BQ78</f>
        <v>0</v>
      </c>
      <c r="BR69" s="190">
        <f t="shared" si="154"/>
        <v>0</v>
      </c>
      <c r="BS69" s="190">
        <f t="shared" si="154"/>
        <v>0</v>
      </c>
      <c r="BT69" s="190">
        <f t="shared" si="154"/>
        <v>0</v>
      </c>
      <c r="BU69" s="190">
        <f t="shared" si="154"/>
        <v>0</v>
      </c>
      <c r="BV69" s="190">
        <f t="shared" si="154"/>
        <v>0</v>
      </c>
      <c r="BW69" s="190">
        <f t="shared" si="154"/>
        <v>0</v>
      </c>
      <c r="BX69" s="221">
        <f t="shared" si="154"/>
        <v>28.629999999999995</v>
      </c>
      <c r="BY69" s="190">
        <f t="shared" si="154"/>
        <v>0</v>
      </c>
      <c r="BZ69" s="190">
        <f t="shared" si="154"/>
        <v>0</v>
      </c>
      <c r="CA69" s="190">
        <f t="shared" si="154"/>
        <v>0</v>
      </c>
      <c r="CB69" s="221">
        <f t="shared" si="154"/>
        <v>52</v>
      </c>
      <c r="CC69" s="190">
        <f t="shared" si="154"/>
        <v>0</v>
      </c>
      <c r="CD69" s="190">
        <f t="shared" si="154"/>
        <v>0</v>
      </c>
      <c r="CE69" s="190">
        <f t="shared" si="154"/>
        <v>0</v>
      </c>
      <c r="CF69" s="190">
        <f t="shared" si="154"/>
        <v>0</v>
      </c>
      <c r="CG69" s="190">
        <f t="shared" si="154"/>
        <v>0</v>
      </c>
      <c r="CH69" s="190">
        <f t="shared" si="154"/>
        <v>0</v>
      </c>
      <c r="CI69" s="190">
        <f t="shared" si="154"/>
        <v>0</v>
      </c>
      <c r="CJ69" s="120" t="s">
        <v>258</v>
      </c>
    </row>
    <row r="70" ht="141.75">
      <c r="A70" s="33" t="s">
        <v>124</v>
      </c>
      <c r="B70" s="34" t="s">
        <v>125</v>
      </c>
      <c r="C70" s="67" t="s">
        <v>258</v>
      </c>
      <c r="D70" s="190">
        <f>D71</f>
        <v>0</v>
      </c>
      <c r="E70" s="190">
        <f t="shared" ref="E70:BP70" si="155">E71</f>
        <v>0</v>
      </c>
      <c r="F70" s="190">
        <f t="shared" si="155"/>
        <v>0</v>
      </c>
      <c r="G70" s="190">
        <f t="shared" si="155"/>
        <v>0</v>
      </c>
      <c r="H70" s="190">
        <f t="shared" si="155"/>
        <v>0</v>
      </c>
      <c r="I70" s="190">
        <f t="shared" si="155"/>
        <v>0</v>
      </c>
      <c r="J70" s="190">
        <f t="shared" si="155"/>
        <v>52</v>
      </c>
      <c r="K70" s="190">
        <f t="shared" si="155"/>
        <v>0</v>
      </c>
      <c r="L70" s="190">
        <f t="shared" si="155"/>
        <v>0</v>
      </c>
      <c r="M70" s="190">
        <f t="shared" si="155"/>
        <v>0</v>
      </c>
      <c r="N70" s="190">
        <f t="shared" si="155"/>
        <v>0</v>
      </c>
      <c r="O70" s="190">
        <f t="shared" si="155"/>
        <v>0</v>
      </c>
      <c r="P70" s="190">
        <f t="shared" si="155"/>
        <v>0</v>
      </c>
      <c r="Q70" s="190">
        <f t="shared" si="155"/>
        <v>0</v>
      </c>
      <c r="R70" s="190">
        <f t="shared" si="155"/>
        <v>0</v>
      </c>
      <c r="S70" s="190">
        <f t="shared" si="155"/>
        <v>0</v>
      </c>
      <c r="T70" s="190">
        <f t="shared" si="155"/>
        <v>0</v>
      </c>
      <c r="U70" s="190">
        <f t="shared" si="155"/>
        <v>0</v>
      </c>
      <c r="V70" s="190">
        <f t="shared" si="155"/>
        <v>0</v>
      </c>
      <c r="W70" s="190">
        <f t="shared" si="155"/>
        <v>0</v>
      </c>
      <c r="X70" s="190">
        <f t="shared" si="155"/>
        <v>0</v>
      </c>
      <c r="Y70" s="190">
        <f t="shared" si="155"/>
        <v>0</v>
      </c>
      <c r="Z70" s="190">
        <f t="shared" si="155"/>
        <v>0</v>
      </c>
      <c r="AA70" s="190">
        <f t="shared" si="155"/>
        <v>0</v>
      </c>
      <c r="AB70" s="190">
        <f t="shared" si="155"/>
        <v>0</v>
      </c>
      <c r="AC70" s="190">
        <f t="shared" si="155"/>
        <v>0</v>
      </c>
      <c r="AD70" s="190">
        <f t="shared" si="155"/>
        <v>0</v>
      </c>
      <c r="AE70" s="190">
        <f t="shared" si="155"/>
        <v>0</v>
      </c>
      <c r="AF70" s="190">
        <f t="shared" si="155"/>
        <v>0</v>
      </c>
      <c r="AG70" s="190">
        <f t="shared" si="155"/>
        <v>0</v>
      </c>
      <c r="AH70" s="190">
        <f t="shared" si="155"/>
        <v>0</v>
      </c>
      <c r="AI70" s="190">
        <f t="shared" si="155"/>
        <v>0</v>
      </c>
      <c r="AJ70" s="190">
        <f t="shared" si="155"/>
        <v>0</v>
      </c>
      <c r="AK70" s="190">
        <f t="shared" si="155"/>
        <v>0</v>
      </c>
      <c r="AL70" s="190">
        <f t="shared" si="155"/>
        <v>14</v>
      </c>
      <c r="AM70" s="190">
        <f t="shared" si="155"/>
        <v>0</v>
      </c>
      <c r="AN70" s="190">
        <f t="shared" si="155"/>
        <v>0</v>
      </c>
      <c r="AO70" s="190">
        <f t="shared" si="155"/>
        <v>0</v>
      </c>
      <c r="AP70" s="190">
        <f t="shared" si="155"/>
        <v>0</v>
      </c>
      <c r="AQ70" s="190">
        <f t="shared" si="155"/>
        <v>0</v>
      </c>
      <c r="AR70" s="190">
        <f t="shared" si="155"/>
        <v>0</v>
      </c>
      <c r="AS70" s="190">
        <f t="shared" si="155"/>
        <v>0</v>
      </c>
      <c r="AT70" s="190">
        <f t="shared" si="155"/>
        <v>0</v>
      </c>
      <c r="AU70" s="190">
        <f t="shared" si="155"/>
        <v>0</v>
      </c>
      <c r="AV70" s="190">
        <f t="shared" si="155"/>
        <v>0</v>
      </c>
      <c r="AW70" s="190">
        <f t="shared" si="155"/>
        <v>0</v>
      </c>
      <c r="AX70" s="190">
        <f t="shared" si="155"/>
        <v>0</v>
      </c>
      <c r="AY70" s="190">
        <f t="shared" si="155"/>
        <v>0</v>
      </c>
      <c r="AZ70" s="190">
        <f t="shared" si="155"/>
        <v>21</v>
      </c>
      <c r="BA70" s="190">
        <f t="shared" si="155"/>
        <v>0</v>
      </c>
      <c r="BB70" s="190">
        <f t="shared" si="155"/>
        <v>0</v>
      </c>
      <c r="BC70" s="190">
        <f t="shared" si="155"/>
        <v>0</v>
      </c>
      <c r="BD70" s="190">
        <f t="shared" si="155"/>
        <v>0</v>
      </c>
      <c r="BE70" s="190">
        <f t="shared" si="155"/>
        <v>0</v>
      </c>
      <c r="BF70" s="190">
        <f t="shared" si="155"/>
        <v>0</v>
      </c>
      <c r="BG70" s="190">
        <f t="shared" si="155"/>
        <v>0</v>
      </c>
      <c r="BH70" s="190">
        <f t="shared" si="155"/>
        <v>0</v>
      </c>
      <c r="BI70" s="190">
        <f t="shared" si="155"/>
        <v>0</v>
      </c>
      <c r="BJ70" s="190">
        <f t="shared" si="155"/>
        <v>0</v>
      </c>
      <c r="BK70" s="190">
        <f t="shared" si="155"/>
        <v>0</v>
      </c>
      <c r="BL70" s="190">
        <f t="shared" si="155"/>
        <v>0</v>
      </c>
      <c r="BM70" s="190">
        <f t="shared" si="155"/>
        <v>0</v>
      </c>
      <c r="BN70" s="190">
        <f t="shared" si="155"/>
        <v>17</v>
      </c>
      <c r="BO70" s="190">
        <f t="shared" si="155"/>
        <v>0</v>
      </c>
      <c r="BP70" s="190">
        <f t="shared" si="155"/>
        <v>0</v>
      </c>
      <c r="BQ70" s="190">
        <f t="shared" ref="BQ70:CI70" si="156">BQ71</f>
        <v>0</v>
      </c>
      <c r="BR70" s="190">
        <f t="shared" si="156"/>
        <v>0</v>
      </c>
      <c r="BS70" s="190">
        <f t="shared" si="156"/>
        <v>0</v>
      </c>
      <c r="BT70" s="190">
        <f t="shared" si="156"/>
        <v>0</v>
      </c>
      <c r="BU70" s="190">
        <f t="shared" si="156"/>
        <v>0</v>
      </c>
      <c r="BV70" s="190">
        <f t="shared" si="156"/>
        <v>0</v>
      </c>
      <c r="BW70" s="190">
        <f t="shared" si="156"/>
        <v>0</v>
      </c>
      <c r="BX70" s="190">
        <f t="shared" si="156"/>
        <v>0</v>
      </c>
      <c r="BY70" s="190">
        <f t="shared" si="156"/>
        <v>0</v>
      </c>
      <c r="BZ70" s="190">
        <f t="shared" si="156"/>
        <v>0</v>
      </c>
      <c r="CA70" s="190">
        <f t="shared" si="156"/>
        <v>0</v>
      </c>
      <c r="CB70" s="190">
        <f t="shared" si="156"/>
        <v>52</v>
      </c>
      <c r="CC70" s="190">
        <f t="shared" si="156"/>
        <v>0</v>
      </c>
      <c r="CD70" s="190">
        <f t="shared" si="156"/>
        <v>0</v>
      </c>
      <c r="CE70" s="190">
        <f t="shared" si="156"/>
        <v>0</v>
      </c>
      <c r="CF70" s="190">
        <f t="shared" si="156"/>
        <v>0</v>
      </c>
      <c r="CG70" s="190">
        <f t="shared" si="156"/>
        <v>0</v>
      </c>
      <c r="CH70" s="190">
        <f t="shared" si="156"/>
        <v>0</v>
      </c>
      <c r="CI70" s="190">
        <f t="shared" si="156"/>
        <v>0</v>
      </c>
      <c r="CJ70" s="120" t="s">
        <v>258</v>
      </c>
    </row>
    <row r="71" ht="126">
      <c r="A71" s="33" t="s">
        <v>126</v>
      </c>
      <c r="B71" s="34" t="s">
        <v>127</v>
      </c>
      <c r="C71" s="67" t="s">
        <v>258</v>
      </c>
      <c r="D71" s="190">
        <f>SUM(D72:D77)</f>
        <v>0</v>
      </c>
      <c r="E71" s="190">
        <f t="shared" ref="E71:BP71" si="157">SUM(E72:E77)</f>
        <v>0</v>
      </c>
      <c r="F71" s="190">
        <f t="shared" si="157"/>
        <v>0</v>
      </c>
      <c r="G71" s="190">
        <f t="shared" si="157"/>
        <v>0</v>
      </c>
      <c r="H71" s="190">
        <f t="shared" si="157"/>
        <v>0</v>
      </c>
      <c r="I71" s="190">
        <f t="shared" si="157"/>
        <v>0</v>
      </c>
      <c r="J71" s="190">
        <f t="shared" si="157"/>
        <v>52</v>
      </c>
      <c r="K71" s="190">
        <f t="shared" si="157"/>
        <v>0</v>
      </c>
      <c r="L71" s="190">
        <f t="shared" si="157"/>
        <v>0</v>
      </c>
      <c r="M71" s="190">
        <f t="shared" si="157"/>
        <v>0</v>
      </c>
      <c r="N71" s="190">
        <f t="shared" si="157"/>
        <v>0</v>
      </c>
      <c r="O71" s="190">
        <f t="shared" si="157"/>
        <v>0</v>
      </c>
      <c r="P71" s="190">
        <f t="shared" si="157"/>
        <v>0</v>
      </c>
      <c r="Q71" s="190">
        <f t="shared" si="157"/>
        <v>0</v>
      </c>
      <c r="R71" s="190">
        <f t="shared" si="157"/>
        <v>0</v>
      </c>
      <c r="S71" s="190">
        <f t="shared" si="157"/>
        <v>0</v>
      </c>
      <c r="T71" s="190">
        <f t="shared" si="157"/>
        <v>0</v>
      </c>
      <c r="U71" s="190">
        <f t="shared" si="157"/>
        <v>0</v>
      </c>
      <c r="V71" s="190">
        <f t="shared" si="157"/>
        <v>0</v>
      </c>
      <c r="W71" s="190">
        <f t="shared" si="157"/>
        <v>0</v>
      </c>
      <c r="X71" s="190">
        <f t="shared" si="157"/>
        <v>0</v>
      </c>
      <c r="Y71" s="190">
        <f t="shared" si="157"/>
        <v>0</v>
      </c>
      <c r="Z71" s="190">
        <f t="shared" si="157"/>
        <v>0</v>
      </c>
      <c r="AA71" s="190">
        <f t="shared" si="157"/>
        <v>0</v>
      </c>
      <c r="AB71" s="190">
        <f t="shared" si="157"/>
        <v>0</v>
      </c>
      <c r="AC71" s="190">
        <f t="shared" si="157"/>
        <v>0</v>
      </c>
      <c r="AD71" s="190">
        <f t="shared" si="157"/>
        <v>0</v>
      </c>
      <c r="AE71" s="190">
        <f t="shared" si="157"/>
        <v>0</v>
      </c>
      <c r="AF71" s="190">
        <f t="shared" si="157"/>
        <v>0</v>
      </c>
      <c r="AG71" s="190">
        <f t="shared" si="157"/>
        <v>0</v>
      </c>
      <c r="AH71" s="190">
        <f t="shared" si="157"/>
        <v>0</v>
      </c>
      <c r="AI71" s="190">
        <f t="shared" si="157"/>
        <v>0</v>
      </c>
      <c r="AJ71" s="190">
        <f t="shared" si="157"/>
        <v>0</v>
      </c>
      <c r="AK71" s="190">
        <f t="shared" si="157"/>
        <v>0</v>
      </c>
      <c r="AL71" s="190">
        <f t="shared" si="157"/>
        <v>14</v>
      </c>
      <c r="AM71" s="190">
        <f t="shared" si="157"/>
        <v>0</v>
      </c>
      <c r="AN71" s="190">
        <f t="shared" si="157"/>
        <v>0</v>
      </c>
      <c r="AO71" s="190">
        <f t="shared" si="157"/>
        <v>0</v>
      </c>
      <c r="AP71" s="190">
        <f t="shared" si="157"/>
        <v>0</v>
      </c>
      <c r="AQ71" s="190">
        <f t="shared" si="157"/>
        <v>0</v>
      </c>
      <c r="AR71" s="190">
        <f t="shared" si="157"/>
        <v>0</v>
      </c>
      <c r="AS71" s="190">
        <f t="shared" si="157"/>
        <v>0</v>
      </c>
      <c r="AT71" s="190">
        <f t="shared" si="157"/>
        <v>0</v>
      </c>
      <c r="AU71" s="190">
        <f t="shared" si="157"/>
        <v>0</v>
      </c>
      <c r="AV71" s="190">
        <f t="shared" si="157"/>
        <v>0</v>
      </c>
      <c r="AW71" s="190">
        <f t="shared" si="157"/>
        <v>0</v>
      </c>
      <c r="AX71" s="190">
        <f t="shared" si="157"/>
        <v>0</v>
      </c>
      <c r="AY71" s="190">
        <f t="shared" si="157"/>
        <v>0</v>
      </c>
      <c r="AZ71" s="190">
        <f t="shared" si="157"/>
        <v>21</v>
      </c>
      <c r="BA71" s="190">
        <f t="shared" si="157"/>
        <v>0</v>
      </c>
      <c r="BB71" s="190">
        <f t="shared" si="157"/>
        <v>0</v>
      </c>
      <c r="BC71" s="190">
        <f t="shared" si="157"/>
        <v>0</v>
      </c>
      <c r="BD71" s="190">
        <f t="shared" si="157"/>
        <v>0</v>
      </c>
      <c r="BE71" s="190">
        <f t="shared" si="157"/>
        <v>0</v>
      </c>
      <c r="BF71" s="190">
        <f t="shared" si="157"/>
        <v>0</v>
      </c>
      <c r="BG71" s="190">
        <f t="shared" si="157"/>
        <v>0</v>
      </c>
      <c r="BH71" s="190">
        <f t="shared" si="157"/>
        <v>0</v>
      </c>
      <c r="BI71" s="190">
        <f t="shared" si="157"/>
        <v>0</v>
      </c>
      <c r="BJ71" s="190">
        <f t="shared" si="157"/>
        <v>0</v>
      </c>
      <c r="BK71" s="190">
        <f t="shared" si="157"/>
        <v>0</v>
      </c>
      <c r="BL71" s="190">
        <f t="shared" si="157"/>
        <v>0</v>
      </c>
      <c r="BM71" s="190">
        <f t="shared" si="157"/>
        <v>0</v>
      </c>
      <c r="BN71" s="190">
        <f t="shared" si="157"/>
        <v>17</v>
      </c>
      <c r="BO71" s="190">
        <f t="shared" si="157"/>
        <v>0</v>
      </c>
      <c r="BP71" s="190">
        <f t="shared" si="157"/>
        <v>0</v>
      </c>
      <c r="BQ71" s="190">
        <f t="shared" ref="BQ71:CI71" si="158">SUM(BQ72:BQ77)</f>
        <v>0</v>
      </c>
      <c r="BR71" s="190">
        <f t="shared" si="158"/>
        <v>0</v>
      </c>
      <c r="BS71" s="190">
        <f t="shared" si="158"/>
        <v>0</v>
      </c>
      <c r="BT71" s="190">
        <f t="shared" si="158"/>
        <v>0</v>
      </c>
      <c r="BU71" s="190">
        <f t="shared" si="158"/>
        <v>0</v>
      </c>
      <c r="BV71" s="190">
        <f t="shared" si="158"/>
        <v>0</v>
      </c>
      <c r="BW71" s="190">
        <f t="shared" si="158"/>
        <v>0</v>
      </c>
      <c r="BX71" s="190">
        <f t="shared" si="158"/>
        <v>0</v>
      </c>
      <c r="BY71" s="190">
        <f t="shared" si="158"/>
        <v>0</v>
      </c>
      <c r="BZ71" s="190">
        <f t="shared" si="158"/>
        <v>0</v>
      </c>
      <c r="CA71" s="190">
        <f t="shared" si="158"/>
        <v>0</v>
      </c>
      <c r="CB71" s="190">
        <f t="shared" si="158"/>
        <v>52</v>
      </c>
      <c r="CC71" s="190">
        <f t="shared" si="158"/>
        <v>0</v>
      </c>
      <c r="CD71" s="190">
        <f t="shared" si="158"/>
        <v>0</v>
      </c>
      <c r="CE71" s="190">
        <f t="shared" si="158"/>
        <v>0</v>
      </c>
      <c r="CF71" s="190">
        <f t="shared" si="158"/>
        <v>0</v>
      </c>
      <c r="CG71" s="190">
        <f t="shared" si="158"/>
        <v>0</v>
      </c>
      <c r="CH71" s="190">
        <f t="shared" si="158"/>
        <v>0</v>
      </c>
      <c r="CI71" s="190">
        <f t="shared" si="158"/>
        <v>0</v>
      </c>
      <c r="CJ71" s="120" t="s">
        <v>258</v>
      </c>
    </row>
    <row r="72" ht="78.75">
      <c r="A72" s="24" t="s">
        <v>128</v>
      </c>
      <c r="B72" s="48" t="s">
        <v>158</v>
      </c>
      <c r="C72" s="25" t="s">
        <v>159</v>
      </c>
      <c r="D72" s="190">
        <v>0</v>
      </c>
      <c r="E72" s="190">
        <v>0</v>
      </c>
      <c r="F72" s="190">
        <v>0</v>
      </c>
      <c r="G72" s="190">
        <v>0</v>
      </c>
      <c r="H72" s="190">
        <v>0</v>
      </c>
      <c r="I72" s="190">
        <v>0</v>
      </c>
      <c r="J72" s="190">
        <v>4</v>
      </c>
      <c r="K72" s="190">
        <v>0</v>
      </c>
      <c r="L72" s="190">
        <v>0</v>
      </c>
      <c r="M72" s="190">
        <v>0</v>
      </c>
      <c r="N72" s="190">
        <v>0</v>
      </c>
      <c r="O72" s="190">
        <v>0</v>
      </c>
      <c r="P72" s="190">
        <v>0</v>
      </c>
      <c r="Q72" s="190">
        <v>0</v>
      </c>
      <c r="R72" s="190">
        <v>0</v>
      </c>
      <c r="S72" s="190">
        <v>0</v>
      </c>
      <c r="T72" s="190">
        <v>0</v>
      </c>
      <c r="U72" s="190">
        <v>0</v>
      </c>
      <c r="V72" s="190">
        <v>0</v>
      </c>
      <c r="W72" s="190">
        <v>0</v>
      </c>
      <c r="X72" s="190">
        <v>0</v>
      </c>
      <c r="Y72" s="190">
        <v>0</v>
      </c>
      <c r="Z72" s="190">
        <v>0</v>
      </c>
      <c r="AA72" s="190">
        <v>0</v>
      </c>
      <c r="AB72" s="190">
        <v>0</v>
      </c>
      <c r="AC72" s="190">
        <v>0</v>
      </c>
      <c r="AD72" s="190">
        <v>0</v>
      </c>
      <c r="AE72" s="190">
        <v>0</v>
      </c>
      <c r="AF72" s="190">
        <v>0</v>
      </c>
      <c r="AG72" s="190">
        <v>0</v>
      </c>
      <c r="AH72" s="190">
        <v>0</v>
      </c>
      <c r="AI72" s="190">
        <v>0</v>
      </c>
      <c r="AJ72" s="190">
        <v>0</v>
      </c>
      <c r="AK72" s="190">
        <v>0</v>
      </c>
      <c r="AL72" s="190">
        <v>4</v>
      </c>
      <c r="AM72" s="190">
        <v>0</v>
      </c>
      <c r="AN72" s="190">
        <v>0</v>
      </c>
      <c r="AO72" s="190">
        <v>0</v>
      </c>
      <c r="AP72" s="190">
        <v>0</v>
      </c>
      <c r="AQ72" s="190">
        <v>0</v>
      </c>
      <c r="AR72" s="190">
        <v>0</v>
      </c>
      <c r="AS72" s="190">
        <v>0</v>
      </c>
      <c r="AT72" s="190">
        <v>0</v>
      </c>
      <c r="AU72" s="190">
        <v>0</v>
      </c>
      <c r="AV72" s="190">
        <v>0</v>
      </c>
      <c r="AW72" s="190">
        <v>0</v>
      </c>
      <c r="AX72" s="190">
        <v>0</v>
      </c>
      <c r="AY72" s="190">
        <v>0</v>
      </c>
      <c r="AZ72" s="190">
        <v>0</v>
      </c>
      <c r="BA72" s="190">
        <v>0</v>
      </c>
      <c r="BB72" s="190">
        <v>0</v>
      </c>
      <c r="BC72" s="190">
        <v>0</v>
      </c>
      <c r="BD72" s="190">
        <v>0</v>
      </c>
      <c r="BE72" s="190">
        <v>0</v>
      </c>
      <c r="BF72" s="190">
        <v>0</v>
      </c>
      <c r="BG72" s="190">
        <v>0</v>
      </c>
      <c r="BH72" s="190">
        <v>0</v>
      </c>
      <c r="BI72" s="190">
        <v>0</v>
      </c>
      <c r="BJ72" s="190">
        <v>0</v>
      </c>
      <c r="BK72" s="190">
        <v>0</v>
      </c>
      <c r="BL72" s="190">
        <v>0</v>
      </c>
      <c r="BM72" s="190">
        <v>0</v>
      </c>
      <c r="BN72" s="190">
        <v>0</v>
      </c>
      <c r="BO72" s="190">
        <v>0</v>
      </c>
      <c r="BP72" s="190">
        <v>0</v>
      </c>
      <c r="BQ72" s="190">
        <v>0</v>
      </c>
      <c r="BR72" s="190">
        <v>0</v>
      </c>
      <c r="BS72" s="190">
        <v>0</v>
      </c>
      <c r="BT72" s="190">
        <v>0</v>
      </c>
      <c r="BU72" s="190">
        <v>0</v>
      </c>
      <c r="BV72" s="190">
        <v>0</v>
      </c>
      <c r="BW72" s="190">
        <v>0</v>
      </c>
      <c r="BX72" s="190">
        <v>0</v>
      </c>
      <c r="BY72" s="190">
        <v>0</v>
      </c>
      <c r="BZ72" s="190">
        <v>0</v>
      </c>
      <c r="CA72" s="190">
        <v>0</v>
      </c>
      <c r="CB72" s="190">
        <v>4</v>
      </c>
      <c r="CC72" s="190">
        <v>0</v>
      </c>
      <c r="CD72" s="190">
        <v>0</v>
      </c>
      <c r="CE72" s="190">
        <v>0</v>
      </c>
      <c r="CF72" s="190">
        <v>0</v>
      </c>
      <c r="CG72" s="190">
        <v>0</v>
      </c>
      <c r="CH72" s="190">
        <v>0</v>
      </c>
      <c r="CI72" s="190">
        <v>0</v>
      </c>
      <c r="CJ72" s="120" t="s">
        <v>258</v>
      </c>
    </row>
    <row r="73" ht="157.5">
      <c r="A73" s="24" t="s">
        <v>131</v>
      </c>
      <c r="B73" s="48" t="s">
        <v>160</v>
      </c>
      <c r="C73" s="25" t="s">
        <v>161</v>
      </c>
      <c r="D73" s="190">
        <v>0</v>
      </c>
      <c r="E73" s="190">
        <v>0</v>
      </c>
      <c r="F73" s="190">
        <v>0</v>
      </c>
      <c r="G73" s="190">
        <v>0</v>
      </c>
      <c r="H73" s="190">
        <v>0</v>
      </c>
      <c r="I73" s="190">
        <v>0</v>
      </c>
      <c r="J73" s="190">
        <v>19</v>
      </c>
      <c r="K73" s="190">
        <v>0</v>
      </c>
      <c r="L73" s="190">
        <v>0</v>
      </c>
      <c r="M73" s="190">
        <v>0</v>
      </c>
      <c r="N73" s="190">
        <v>0</v>
      </c>
      <c r="O73" s="190">
        <v>0</v>
      </c>
      <c r="P73" s="190">
        <v>0</v>
      </c>
      <c r="Q73" s="190">
        <v>0</v>
      </c>
      <c r="R73" s="190">
        <v>0</v>
      </c>
      <c r="S73" s="190">
        <v>0</v>
      </c>
      <c r="T73" s="190">
        <v>0</v>
      </c>
      <c r="U73" s="190">
        <v>0</v>
      </c>
      <c r="V73" s="190">
        <v>0</v>
      </c>
      <c r="W73" s="190">
        <v>0</v>
      </c>
      <c r="X73" s="190">
        <v>0</v>
      </c>
      <c r="Y73" s="190">
        <v>0</v>
      </c>
      <c r="Z73" s="190">
        <v>0</v>
      </c>
      <c r="AA73" s="190">
        <v>0</v>
      </c>
      <c r="AB73" s="190">
        <v>0</v>
      </c>
      <c r="AC73" s="190">
        <v>0</v>
      </c>
      <c r="AD73" s="190">
        <v>0</v>
      </c>
      <c r="AE73" s="190">
        <v>0</v>
      </c>
      <c r="AF73" s="190">
        <v>0</v>
      </c>
      <c r="AG73" s="190">
        <v>0</v>
      </c>
      <c r="AH73" s="190">
        <v>0</v>
      </c>
      <c r="AI73" s="190">
        <v>0</v>
      </c>
      <c r="AJ73" s="190">
        <v>0</v>
      </c>
      <c r="AK73" s="190">
        <v>0</v>
      </c>
      <c r="AL73" s="190">
        <v>0</v>
      </c>
      <c r="AM73" s="190">
        <v>0</v>
      </c>
      <c r="AN73" s="190">
        <v>0</v>
      </c>
      <c r="AO73" s="190">
        <v>0</v>
      </c>
      <c r="AP73" s="190">
        <v>0</v>
      </c>
      <c r="AQ73" s="190">
        <v>0</v>
      </c>
      <c r="AR73" s="190">
        <v>0</v>
      </c>
      <c r="AS73" s="190">
        <v>0</v>
      </c>
      <c r="AT73" s="190">
        <v>0</v>
      </c>
      <c r="AU73" s="190">
        <v>0</v>
      </c>
      <c r="AV73" s="190">
        <v>0</v>
      </c>
      <c r="AW73" s="190">
        <v>0</v>
      </c>
      <c r="AX73" s="190">
        <v>0</v>
      </c>
      <c r="AY73" s="190">
        <v>0</v>
      </c>
      <c r="AZ73" s="190">
        <v>19</v>
      </c>
      <c r="BA73" s="190">
        <v>0</v>
      </c>
      <c r="BB73" s="190">
        <v>0</v>
      </c>
      <c r="BC73" s="190">
        <v>0</v>
      </c>
      <c r="BD73" s="190">
        <v>0</v>
      </c>
      <c r="BE73" s="190">
        <v>0</v>
      </c>
      <c r="BF73" s="190">
        <v>0</v>
      </c>
      <c r="BG73" s="190">
        <v>0</v>
      </c>
      <c r="BH73" s="190">
        <v>0</v>
      </c>
      <c r="BI73" s="190">
        <v>0</v>
      </c>
      <c r="BJ73" s="190">
        <v>0</v>
      </c>
      <c r="BK73" s="190">
        <v>0</v>
      </c>
      <c r="BL73" s="190">
        <v>0</v>
      </c>
      <c r="BM73" s="190">
        <v>0</v>
      </c>
      <c r="BN73" s="190">
        <v>0</v>
      </c>
      <c r="BO73" s="190">
        <v>0</v>
      </c>
      <c r="BP73" s="190">
        <v>0</v>
      </c>
      <c r="BQ73" s="190">
        <v>0</v>
      </c>
      <c r="BR73" s="190">
        <v>0</v>
      </c>
      <c r="BS73" s="190">
        <v>0</v>
      </c>
      <c r="BT73" s="190">
        <v>0</v>
      </c>
      <c r="BU73" s="190">
        <v>0</v>
      </c>
      <c r="BV73" s="190">
        <v>0</v>
      </c>
      <c r="BW73" s="190">
        <v>0</v>
      </c>
      <c r="BX73" s="190">
        <v>0</v>
      </c>
      <c r="BY73" s="190">
        <v>0</v>
      </c>
      <c r="BZ73" s="190">
        <v>0</v>
      </c>
      <c r="CA73" s="190">
        <v>0</v>
      </c>
      <c r="CB73" s="190">
        <v>19</v>
      </c>
      <c r="CC73" s="190">
        <v>0</v>
      </c>
      <c r="CD73" s="190">
        <v>0</v>
      </c>
      <c r="CE73" s="190">
        <v>0</v>
      </c>
      <c r="CF73" s="190">
        <v>0</v>
      </c>
      <c r="CG73" s="190">
        <v>0</v>
      </c>
      <c r="CH73" s="190">
        <v>0</v>
      </c>
      <c r="CI73" s="190">
        <v>0</v>
      </c>
      <c r="CJ73" s="120" t="s">
        <v>258</v>
      </c>
    </row>
    <row r="74" ht="110.25">
      <c r="A74" s="24" t="s">
        <v>162</v>
      </c>
      <c r="B74" s="48" t="s">
        <v>163</v>
      </c>
      <c r="C74" s="25" t="s">
        <v>164</v>
      </c>
      <c r="D74" s="190">
        <v>0</v>
      </c>
      <c r="E74" s="190">
        <v>0</v>
      </c>
      <c r="F74" s="190">
        <v>0</v>
      </c>
      <c r="G74" s="190">
        <v>0</v>
      </c>
      <c r="H74" s="190">
        <v>0</v>
      </c>
      <c r="I74" s="190">
        <v>0</v>
      </c>
      <c r="J74" s="190">
        <v>5</v>
      </c>
      <c r="K74" s="190">
        <v>0</v>
      </c>
      <c r="L74" s="190">
        <v>0</v>
      </c>
      <c r="M74" s="190">
        <v>0</v>
      </c>
      <c r="N74" s="190">
        <v>0</v>
      </c>
      <c r="O74" s="190">
        <v>0</v>
      </c>
      <c r="P74" s="190">
        <v>0</v>
      </c>
      <c r="Q74" s="190">
        <v>0</v>
      </c>
      <c r="R74" s="190">
        <v>0</v>
      </c>
      <c r="S74" s="190">
        <v>0</v>
      </c>
      <c r="T74" s="190">
        <v>0</v>
      </c>
      <c r="U74" s="190">
        <v>0</v>
      </c>
      <c r="V74" s="190">
        <v>0</v>
      </c>
      <c r="W74" s="190">
        <v>0</v>
      </c>
      <c r="X74" s="190">
        <v>0</v>
      </c>
      <c r="Y74" s="190">
        <v>0</v>
      </c>
      <c r="Z74" s="190">
        <v>0</v>
      </c>
      <c r="AA74" s="190">
        <v>0</v>
      </c>
      <c r="AB74" s="190">
        <v>0</v>
      </c>
      <c r="AC74" s="190">
        <v>0</v>
      </c>
      <c r="AD74" s="190">
        <v>0</v>
      </c>
      <c r="AE74" s="190">
        <v>0</v>
      </c>
      <c r="AF74" s="190">
        <v>0</v>
      </c>
      <c r="AG74" s="190">
        <v>0</v>
      </c>
      <c r="AH74" s="190">
        <v>0</v>
      </c>
      <c r="AI74" s="190">
        <v>0</v>
      </c>
      <c r="AJ74" s="190">
        <v>0</v>
      </c>
      <c r="AK74" s="190">
        <v>0</v>
      </c>
      <c r="AL74" s="190">
        <v>0</v>
      </c>
      <c r="AM74" s="190">
        <v>0</v>
      </c>
      <c r="AN74" s="190">
        <v>0</v>
      </c>
      <c r="AO74" s="190">
        <v>0</v>
      </c>
      <c r="AP74" s="190">
        <v>0</v>
      </c>
      <c r="AQ74" s="190">
        <v>0</v>
      </c>
      <c r="AR74" s="190">
        <v>0</v>
      </c>
      <c r="AS74" s="190">
        <v>0</v>
      </c>
      <c r="AT74" s="190">
        <v>0</v>
      </c>
      <c r="AU74" s="190">
        <v>0</v>
      </c>
      <c r="AV74" s="190">
        <v>0</v>
      </c>
      <c r="AW74" s="190">
        <v>0</v>
      </c>
      <c r="AX74" s="190">
        <v>0</v>
      </c>
      <c r="AY74" s="190">
        <v>0</v>
      </c>
      <c r="AZ74" s="190">
        <v>0</v>
      </c>
      <c r="BA74" s="190">
        <v>0</v>
      </c>
      <c r="BB74" s="190">
        <v>0</v>
      </c>
      <c r="BC74" s="190">
        <v>0</v>
      </c>
      <c r="BD74" s="190">
        <v>0</v>
      </c>
      <c r="BE74" s="190">
        <v>0</v>
      </c>
      <c r="BF74" s="190">
        <v>0</v>
      </c>
      <c r="BG74" s="190">
        <v>0</v>
      </c>
      <c r="BH74" s="190">
        <v>0</v>
      </c>
      <c r="BI74" s="190">
        <v>0</v>
      </c>
      <c r="BJ74" s="190">
        <v>0</v>
      </c>
      <c r="BK74" s="190">
        <v>0</v>
      </c>
      <c r="BL74" s="190">
        <v>0</v>
      </c>
      <c r="BM74" s="190">
        <v>0</v>
      </c>
      <c r="BN74" s="190">
        <v>5</v>
      </c>
      <c r="BO74" s="190">
        <v>0</v>
      </c>
      <c r="BP74" s="190">
        <v>0</v>
      </c>
      <c r="BQ74" s="190">
        <v>0</v>
      </c>
      <c r="BR74" s="190">
        <v>0</v>
      </c>
      <c r="BS74" s="190">
        <v>0</v>
      </c>
      <c r="BT74" s="190">
        <v>0</v>
      </c>
      <c r="BU74" s="190">
        <v>0</v>
      </c>
      <c r="BV74" s="190">
        <v>0</v>
      </c>
      <c r="BW74" s="190">
        <v>0</v>
      </c>
      <c r="BX74" s="190">
        <v>0</v>
      </c>
      <c r="BY74" s="190">
        <v>0</v>
      </c>
      <c r="BZ74" s="190">
        <v>0</v>
      </c>
      <c r="CA74" s="190">
        <v>0</v>
      </c>
      <c r="CB74" s="190">
        <v>5</v>
      </c>
      <c r="CC74" s="190">
        <v>0</v>
      </c>
      <c r="CD74" s="190">
        <v>0</v>
      </c>
      <c r="CE74" s="190">
        <v>0</v>
      </c>
      <c r="CF74" s="190">
        <v>0</v>
      </c>
      <c r="CG74" s="190">
        <v>0</v>
      </c>
      <c r="CH74" s="190">
        <v>0</v>
      </c>
      <c r="CI74" s="190">
        <v>0</v>
      </c>
      <c r="CJ74" s="120" t="s">
        <v>258</v>
      </c>
    </row>
    <row r="75" ht="94.5">
      <c r="A75" s="24" t="s">
        <v>165</v>
      </c>
      <c r="B75" s="48" t="s">
        <v>166</v>
      </c>
      <c r="C75" s="25" t="s">
        <v>167</v>
      </c>
      <c r="D75" s="190">
        <v>0</v>
      </c>
      <c r="E75" s="190">
        <v>0</v>
      </c>
      <c r="F75" s="190">
        <v>0</v>
      </c>
      <c r="G75" s="190">
        <v>0</v>
      </c>
      <c r="H75" s="190">
        <v>0</v>
      </c>
      <c r="I75" s="190">
        <v>0</v>
      </c>
      <c r="J75" s="190">
        <v>2</v>
      </c>
      <c r="K75" s="190">
        <v>0</v>
      </c>
      <c r="L75" s="190">
        <v>0</v>
      </c>
      <c r="M75" s="190">
        <v>0</v>
      </c>
      <c r="N75" s="190">
        <v>0</v>
      </c>
      <c r="O75" s="190">
        <v>0</v>
      </c>
      <c r="P75" s="190">
        <v>0</v>
      </c>
      <c r="Q75" s="190">
        <v>0</v>
      </c>
      <c r="R75" s="190">
        <v>0</v>
      </c>
      <c r="S75" s="190">
        <v>0</v>
      </c>
      <c r="T75" s="190">
        <v>0</v>
      </c>
      <c r="U75" s="190">
        <v>0</v>
      </c>
      <c r="V75" s="190">
        <v>0</v>
      </c>
      <c r="W75" s="190">
        <v>0</v>
      </c>
      <c r="X75" s="190">
        <v>0</v>
      </c>
      <c r="Y75" s="190">
        <v>0</v>
      </c>
      <c r="Z75" s="190">
        <v>0</v>
      </c>
      <c r="AA75" s="190">
        <v>0</v>
      </c>
      <c r="AB75" s="190">
        <v>0</v>
      </c>
      <c r="AC75" s="190">
        <v>0</v>
      </c>
      <c r="AD75" s="190">
        <v>0</v>
      </c>
      <c r="AE75" s="190">
        <v>0</v>
      </c>
      <c r="AF75" s="190">
        <v>0</v>
      </c>
      <c r="AG75" s="190">
        <v>0</v>
      </c>
      <c r="AH75" s="190">
        <v>0</v>
      </c>
      <c r="AI75" s="190">
        <v>0</v>
      </c>
      <c r="AJ75" s="190">
        <v>0</v>
      </c>
      <c r="AK75" s="190">
        <v>0</v>
      </c>
      <c r="AL75" s="190">
        <v>2</v>
      </c>
      <c r="AM75" s="190">
        <v>0</v>
      </c>
      <c r="AN75" s="190">
        <v>0</v>
      </c>
      <c r="AO75" s="190">
        <v>0</v>
      </c>
      <c r="AP75" s="190">
        <v>0</v>
      </c>
      <c r="AQ75" s="190">
        <v>0</v>
      </c>
      <c r="AR75" s="190">
        <v>0</v>
      </c>
      <c r="AS75" s="190">
        <v>0</v>
      </c>
      <c r="AT75" s="190">
        <v>0</v>
      </c>
      <c r="AU75" s="190">
        <v>0</v>
      </c>
      <c r="AV75" s="190">
        <v>0</v>
      </c>
      <c r="AW75" s="190">
        <v>0</v>
      </c>
      <c r="AX75" s="190">
        <v>0</v>
      </c>
      <c r="AY75" s="190">
        <v>0</v>
      </c>
      <c r="AZ75" s="190">
        <v>0</v>
      </c>
      <c r="BA75" s="190">
        <v>0</v>
      </c>
      <c r="BB75" s="190">
        <v>0</v>
      </c>
      <c r="BC75" s="190">
        <v>0</v>
      </c>
      <c r="BD75" s="190">
        <v>0</v>
      </c>
      <c r="BE75" s="190">
        <v>0</v>
      </c>
      <c r="BF75" s="190">
        <v>0</v>
      </c>
      <c r="BG75" s="190">
        <v>0</v>
      </c>
      <c r="BH75" s="190">
        <v>0</v>
      </c>
      <c r="BI75" s="190">
        <v>0</v>
      </c>
      <c r="BJ75" s="190">
        <v>0</v>
      </c>
      <c r="BK75" s="190">
        <v>0</v>
      </c>
      <c r="BL75" s="190">
        <v>0</v>
      </c>
      <c r="BM75" s="190">
        <v>0</v>
      </c>
      <c r="BN75" s="190">
        <v>0</v>
      </c>
      <c r="BO75" s="190">
        <v>0</v>
      </c>
      <c r="BP75" s="190">
        <v>0</v>
      </c>
      <c r="BQ75" s="190">
        <v>0</v>
      </c>
      <c r="BR75" s="190">
        <v>0</v>
      </c>
      <c r="BS75" s="190">
        <v>0</v>
      </c>
      <c r="BT75" s="190">
        <v>0</v>
      </c>
      <c r="BU75" s="190">
        <v>0</v>
      </c>
      <c r="BV75" s="190">
        <v>0</v>
      </c>
      <c r="BW75" s="190">
        <v>0</v>
      </c>
      <c r="BX75" s="190">
        <v>0</v>
      </c>
      <c r="BY75" s="190">
        <v>0</v>
      </c>
      <c r="BZ75" s="190">
        <v>0</v>
      </c>
      <c r="CA75" s="190">
        <v>0</v>
      </c>
      <c r="CB75" s="190">
        <v>2</v>
      </c>
      <c r="CC75" s="190">
        <v>0</v>
      </c>
      <c r="CD75" s="190">
        <v>0</v>
      </c>
      <c r="CE75" s="190">
        <v>0</v>
      </c>
      <c r="CF75" s="190">
        <v>0</v>
      </c>
      <c r="CG75" s="190">
        <v>0</v>
      </c>
      <c r="CH75" s="190">
        <v>0</v>
      </c>
      <c r="CI75" s="190">
        <v>0</v>
      </c>
      <c r="CJ75" s="120" t="s">
        <v>258</v>
      </c>
    </row>
    <row r="76" ht="110.25">
      <c r="A76" s="24" t="s">
        <v>168</v>
      </c>
      <c r="B76" s="48" t="s">
        <v>169</v>
      </c>
      <c r="C76" s="25" t="s">
        <v>170</v>
      </c>
      <c r="D76" s="190">
        <v>0</v>
      </c>
      <c r="E76" s="190">
        <v>0</v>
      </c>
      <c r="F76" s="190">
        <v>0</v>
      </c>
      <c r="G76" s="190">
        <v>0</v>
      </c>
      <c r="H76" s="190">
        <v>0</v>
      </c>
      <c r="I76" s="190">
        <v>0</v>
      </c>
      <c r="J76" s="190">
        <v>12</v>
      </c>
      <c r="K76" s="190">
        <v>0</v>
      </c>
      <c r="L76" s="190">
        <v>0</v>
      </c>
      <c r="M76" s="190">
        <v>0</v>
      </c>
      <c r="N76" s="190">
        <v>0</v>
      </c>
      <c r="O76" s="190">
        <v>0</v>
      </c>
      <c r="P76" s="190">
        <v>0</v>
      </c>
      <c r="Q76" s="190">
        <v>0</v>
      </c>
      <c r="R76" s="190">
        <v>0</v>
      </c>
      <c r="S76" s="190">
        <v>0</v>
      </c>
      <c r="T76" s="190">
        <v>0</v>
      </c>
      <c r="U76" s="190">
        <v>0</v>
      </c>
      <c r="V76" s="190">
        <v>0</v>
      </c>
      <c r="W76" s="190">
        <v>0</v>
      </c>
      <c r="X76" s="190">
        <v>0</v>
      </c>
      <c r="Y76" s="190">
        <v>0</v>
      </c>
      <c r="Z76" s="190">
        <v>0</v>
      </c>
      <c r="AA76" s="190">
        <v>0</v>
      </c>
      <c r="AB76" s="190">
        <v>0</v>
      </c>
      <c r="AC76" s="190">
        <v>0</v>
      </c>
      <c r="AD76" s="190">
        <v>0</v>
      </c>
      <c r="AE76" s="190">
        <v>0</v>
      </c>
      <c r="AF76" s="190">
        <v>0</v>
      </c>
      <c r="AG76" s="190">
        <v>0</v>
      </c>
      <c r="AH76" s="190">
        <v>0</v>
      </c>
      <c r="AI76" s="190">
        <v>0</v>
      </c>
      <c r="AJ76" s="190">
        <v>0</v>
      </c>
      <c r="AK76" s="190">
        <v>0</v>
      </c>
      <c r="AL76" s="190">
        <v>4</v>
      </c>
      <c r="AM76" s="190">
        <v>0</v>
      </c>
      <c r="AN76" s="190">
        <v>0</v>
      </c>
      <c r="AO76" s="190">
        <v>0</v>
      </c>
      <c r="AP76" s="190">
        <v>0</v>
      </c>
      <c r="AQ76" s="190">
        <v>0</v>
      </c>
      <c r="AR76" s="190">
        <v>0</v>
      </c>
      <c r="AS76" s="190">
        <v>0</v>
      </c>
      <c r="AT76" s="190">
        <v>0</v>
      </c>
      <c r="AU76" s="190">
        <v>0</v>
      </c>
      <c r="AV76" s="190">
        <v>0</v>
      </c>
      <c r="AW76" s="190">
        <v>0</v>
      </c>
      <c r="AX76" s="190">
        <v>0</v>
      </c>
      <c r="AY76" s="190">
        <v>0</v>
      </c>
      <c r="AZ76" s="190">
        <v>2</v>
      </c>
      <c r="BA76" s="190">
        <v>0</v>
      </c>
      <c r="BB76" s="190">
        <v>0</v>
      </c>
      <c r="BC76" s="190">
        <v>0</v>
      </c>
      <c r="BD76" s="190">
        <v>0</v>
      </c>
      <c r="BE76" s="190">
        <v>0</v>
      </c>
      <c r="BF76" s="190">
        <v>0</v>
      </c>
      <c r="BG76" s="190">
        <v>0</v>
      </c>
      <c r="BH76" s="190">
        <v>0</v>
      </c>
      <c r="BI76" s="190">
        <v>0</v>
      </c>
      <c r="BJ76" s="190">
        <v>0</v>
      </c>
      <c r="BK76" s="190">
        <v>0</v>
      </c>
      <c r="BL76" s="190">
        <v>0</v>
      </c>
      <c r="BM76" s="190">
        <v>0</v>
      </c>
      <c r="BN76" s="190">
        <v>6</v>
      </c>
      <c r="BO76" s="190">
        <v>0</v>
      </c>
      <c r="BP76" s="190">
        <v>0</v>
      </c>
      <c r="BQ76" s="190">
        <v>0</v>
      </c>
      <c r="BR76" s="190">
        <v>0</v>
      </c>
      <c r="BS76" s="190">
        <v>0</v>
      </c>
      <c r="BT76" s="190">
        <v>0</v>
      </c>
      <c r="BU76" s="190">
        <v>0</v>
      </c>
      <c r="BV76" s="190">
        <v>0</v>
      </c>
      <c r="BW76" s="190">
        <v>0</v>
      </c>
      <c r="BX76" s="190">
        <v>0</v>
      </c>
      <c r="BY76" s="190">
        <v>0</v>
      </c>
      <c r="BZ76" s="190">
        <v>0</v>
      </c>
      <c r="CA76" s="190">
        <v>0</v>
      </c>
      <c r="CB76" s="190">
        <v>12</v>
      </c>
      <c r="CC76" s="190">
        <v>0</v>
      </c>
      <c r="CD76" s="190">
        <v>0</v>
      </c>
      <c r="CE76" s="190">
        <v>0</v>
      </c>
      <c r="CF76" s="190">
        <v>0</v>
      </c>
      <c r="CG76" s="190">
        <v>0</v>
      </c>
      <c r="CH76" s="190">
        <v>0</v>
      </c>
      <c r="CI76" s="190">
        <v>0</v>
      </c>
      <c r="CJ76" s="120" t="s">
        <v>258</v>
      </c>
    </row>
    <row r="77" ht="126">
      <c r="A77" s="24" t="s">
        <v>171</v>
      </c>
      <c r="B77" s="48" t="s">
        <v>172</v>
      </c>
      <c r="C77" s="25" t="s">
        <v>173</v>
      </c>
      <c r="D77" s="190">
        <v>0</v>
      </c>
      <c r="E77" s="190">
        <v>0</v>
      </c>
      <c r="F77" s="190">
        <v>0</v>
      </c>
      <c r="G77" s="190">
        <v>0</v>
      </c>
      <c r="H77" s="190">
        <v>0</v>
      </c>
      <c r="I77" s="190">
        <v>0</v>
      </c>
      <c r="J77" s="190">
        <v>10</v>
      </c>
      <c r="K77" s="190">
        <v>0</v>
      </c>
      <c r="L77" s="190">
        <v>0</v>
      </c>
      <c r="M77" s="190">
        <v>0</v>
      </c>
      <c r="N77" s="190">
        <v>0</v>
      </c>
      <c r="O77" s="190">
        <v>0</v>
      </c>
      <c r="P77" s="190">
        <v>0</v>
      </c>
      <c r="Q77" s="190">
        <v>0</v>
      </c>
      <c r="R77" s="190">
        <v>0</v>
      </c>
      <c r="S77" s="190">
        <v>0</v>
      </c>
      <c r="T77" s="190">
        <v>0</v>
      </c>
      <c r="U77" s="190">
        <v>0</v>
      </c>
      <c r="V77" s="190">
        <v>0</v>
      </c>
      <c r="W77" s="190">
        <v>0</v>
      </c>
      <c r="X77" s="190">
        <v>0</v>
      </c>
      <c r="Y77" s="190">
        <v>0</v>
      </c>
      <c r="Z77" s="190">
        <v>0</v>
      </c>
      <c r="AA77" s="190">
        <v>0</v>
      </c>
      <c r="AB77" s="190">
        <v>0</v>
      </c>
      <c r="AC77" s="190">
        <v>0</v>
      </c>
      <c r="AD77" s="190">
        <v>0</v>
      </c>
      <c r="AE77" s="190">
        <v>0</v>
      </c>
      <c r="AF77" s="190">
        <v>0</v>
      </c>
      <c r="AG77" s="190">
        <v>0</v>
      </c>
      <c r="AH77" s="190">
        <v>0</v>
      </c>
      <c r="AI77" s="190">
        <v>0</v>
      </c>
      <c r="AJ77" s="190">
        <v>0</v>
      </c>
      <c r="AK77" s="190">
        <v>0</v>
      </c>
      <c r="AL77" s="190">
        <v>4</v>
      </c>
      <c r="AM77" s="190">
        <v>0</v>
      </c>
      <c r="AN77" s="190">
        <v>0</v>
      </c>
      <c r="AO77" s="190">
        <v>0</v>
      </c>
      <c r="AP77" s="190">
        <v>0</v>
      </c>
      <c r="AQ77" s="190">
        <v>0</v>
      </c>
      <c r="AR77" s="190">
        <v>0</v>
      </c>
      <c r="AS77" s="190">
        <v>0</v>
      </c>
      <c r="AT77" s="190">
        <v>0</v>
      </c>
      <c r="AU77" s="190">
        <v>0</v>
      </c>
      <c r="AV77" s="190">
        <v>0</v>
      </c>
      <c r="AW77" s="190">
        <v>0</v>
      </c>
      <c r="AX77" s="190">
        <v>0</v>
      </c>
      <c r="AY77" s="190">
        <v>0</v>
      </c>
      <c r="AZ77" s="190">
        <v>0</v>
      </c>
      <c r="BA77" s="190">
        <v>0</v>
      </c>
      <c r="BB77" s="190">
        <v>0</v>
      </c>
      <c r="BC77" s="190">
        <v>0</v>
      </c>
      <c r="BD77" s="190">
        <v>0</v>
      </c>
      <c r="BE77" s="190">
        <v>0</v>
      </c>
      <c r="BF77" s="190">
        <v>0</v>
      </c>
      <c r="BG77" s="190">
        <v>0</v>
      </c>
      <c r="BH77" s="190">
        <v>0</v>
      </c>
      <c r="BI77" s="190">
        <v>0</v>
      </c>
      <c r="BJ77" s="190">
        <v>0</v>
      </c>
      <c r="BK77" s="190">
        <v>0</v>
      </c>
      <c r="BL77" s="190">
        <v>0</v>
      </c>
      <c r="BM77" s="190">
        <v>0</v>
      </c>
      <c r="BN77" s="190">
        <v>6</v>
      </c>
      <c r="BO77" s="190">
        <v>0</v>
      </c>
      <c r="BP77" s="190">
        <v>0</v>
      </c>
      <c r="BQ77" s="190">
        <v>0</v>
      </c>
      <c r="BR77" s="190">
        <v>0</v>
      </c>
      <c r="BS77" s="190">
        <v>0</v>
      </c>
      <c r="BT77" s="190">
        <v>0</v>
      </c>
      <c r="BU77" s="190">
        <v>0</v>
      </c>
      <c r="BV77" s="190">
        <v>0</v>
      </c>
      <c r="BW77" s="190">
        <v>0</v>
      </c>
      <c r="BX77" s="190">
        <v>0</v>
      </c>
      <c r="BY77" s="190">
        <v>0</v>
      </c>
      <c r="BZ77" s="190">
        <v>0</v>
      </c>
      <c r="CA77" s="190">
        <v>0</v>
      </c>
      <c r="CB77" s="190">
        <v>10</v>
      </c>
      <c r="CC77" s="190">
        <v>0</v>
      </c>
      <c r="CD77" s="190">
        <v>0</v>
      </c>
      <c r="CE77" s="190">
        <v>0</v>
      </c>
      <c r="CF77" s="190">
        <v>0</v>
      </c>
      <c r="CG77" s="190">
        <v>0</v>
      </c>
      <c r="CH77" s="190">
        <v>0</v>
      </c>
      <c r="CI77" s="190">
        <v>0</v>
      </c>
      <c r="CJ77" s="120" t="s">
        <v>258</v>
      </c>
    </row>
    <row r="78" ht="94.5">
      <c r="A78" s="33" t="s">
        <v>79</v>
      </c>
      <c r="B78" s="34" t="s">
        <v>80</v>
      </c>
      <c r="C78" s="67" t="s">
        <v>258</v>
      </c>
      <c r="D78" s="190">
        <f>D79</f>
        <v>0</v>
      </c>
      <c r="E78" s="190">
        <f t="shared" ref="E78:BP78" si="159">E79</f>
        <v>0</v>
      </c>
      <c r="F78" s="190">
        <f t="shared" si="159"/>
        <v>28.629999999999999</v>
      </c>
      <c r="G78" s="190">
        <f t="shared" si="159"/>
        <v>0</v>
      </c>
      <c r="H78" s="190">
        <f t="shared" si="159"/>
        <v>0</v>
      </c>
      <c r="I78" s="190">
        <f t="shared" si="159"/>
        <v>0</v>
      </c>
      <c r="J78" s="190">
        <f t="shared" si="159"/>
        <v>0</v>
      </c>
      <c r="K78" s="190">
        <f t="shared" si="159"/>
        <v>0</v>
      </c>
      <c r="L78" s="190">
        <f t="shared" si="159"/>
        <v>0</v>
      </c>
      <c r="M78" s="190">
        <f t="shared" si="159"/>
        <v>0</v>
      </c>
      <c r="N78" s="190">
        <f t="shared" si="159"/>
        <v>0</v>
      </c>
      <c r="O78" s="190">
        <f t="shared" si="159"/>
        <v>0</v>
      </c>
      <c r="P78" s="190">
        <f t="shared" si="159"/>
        <v>0</v>
      </c>
      <c r="Q78" s="190">
        <f t="shared" si="159"/>
        <v>0</v>
      </c>
      <c r="R78" s="190">
        <f t="shared" si="159"/>
        <v>0</v>
      </c>
      <c r="S78" s="190">
        <f t="shared" si="159"/>
        <v>0</v>
      </c>
      <c r="T78" s="190">
        <f t="shared" si="159"/>
        <v>0</v>
      </c>
      <c r="U78" s="190">
        <f t="shared" si="159"/>
        <v>0</v>
      </c>
      <c r="V78" s="190">
        <f t="shared" si="159"/>
        <v>0</v>
      </c>
      <c r="W78" s="190">
        <f t="shared" si="159"/>
        <v>0</v>
      </c>
      <c r="X78" s="190">
        <f t="shared" si="159"/>
        <v>0</v>
      </c>
      <c r="Y78" s="190">
        <f t="shared" si="159"/>
        <v>0</v>
      </c>
      <c r="Z78" s="190">
        <f t="shared" si="159"/>
        <v>0</v>
      </c>
      <c r="AA78" s="190">
        <f t="shared" si="159"/>
        <v>0</v>
      </c>
      <c r="AB78" s="190">
        <f t="shared" si="159"/>
        <v>0</v>
      </c>
      <c r="AC78" s="190">
        <f t="shared" si="159"/>
        <v>0</v>
      </c>
      <c r="AD78" s="190">
        <f t="shared" si="159"/>
        <v>0</v>
      </c>
      <c r="AE78" s="190">
        <f t="shared" si="159"/>
        <v>0</v>
      </c>
      <c r="AF78" s="190">
        <f t="shared" si="159"/>
        <v>0</v>
      </c>
      <c r="AG78" s="190">
        <f t="shared" si="159"/>
        <v>0</v>
      </c>
      <c r="AH78" s="190">
        <f t="shared" si="159"/>
        <v>0</v>
      </c>
      <c r="AI78" s="190">
        <f t="shared" si="159"/>
        <v>0</v>
      </c>
      <c r="AJ78" s="190">
        <f t="shared" si="159"/>
        <v>0</v>
      </c>
      <c r="AK78" s="190">
        <f t="shared" si="159"/>
        <v>0</v>
      </c>
      <c r="AL78" s="190">
        <f t="shared" si="159"/>
        <v>0</v>
      </c>
      <c r="AM78" s="190">
        <f t="shared" si="159"/>
        <v>0</v>
      </c>
      <c r="AN78" s="190">
        <f t="shared" si="159"/>
        <v>0</v>
      </c>
      <c r="AO78" s="190">
        <f t="shared" si="159"/>
        <v>0</v>
      </c>
      <c r="AP78" s="190">
        <f t="shared" si="159"/>
        <v>0</v>
      </c>
      <c r="AQ78" s="190">
        <f t="shared" si="159"/>
        <v>0</v>
      </c>
      <c r="AR78" s="190">
        <f t="shared" si="159"/>
        <v>0</v>
      </c>
      <c r="AS78" s="190">
        <f t="shared" si="159"/>
        <v>0</v>
      </c>
      <c r="AT78" s="190">
        <f t="shared" si="159"/>
        <v>0</v>
      </c>
      <c r="AU78" s="190">
        <f t="shared" si="159"/>
        <v>0</v>
      </c>
      <c r="AV78" s="190">
        <f t="shared" si="159"/>
        <v>21.880000000000003</v>
      </c>
      <c r="AW78" s="190">
        <f t="shared" si="159"/>
        <v>0</v>
      </c>
      <c r="AX78" s="190">
        <f t="shared" si="159"/>
        <v>0</v>
      </c>
      <c r="AY78" s="190">
        <f t="shared" si="159"/>
        <v>0</v>
      </c>
      <c r="AZ78" s="190">
        <f t="shared" si="159"/>
        <v>0</v>
      </c>
      <c r="BA78" s="190">
        <f t="shared" si="159"/>
        <v>0</v>
      </c>
      <c r="BB78" s="190">
        <f t="shared" si="159"/>
        <v>0</v>
      </c>
      <c r="BC78" s="190">
        <f t="shared" si="159"/>
        <v>0</v>
      </c>
      <c r="BD78" s="190">
        <f t="shared" si="159"/>
        <v>0</v>
      </c>
      <c r="BE78" s="190">
        <f t="shared" si="159"/>
        <v>0</v>
      </c>
      <c r="BF78" s="190">
        <f t="shared" si="159"/>
        <v>0</v>
      </c>
      <c r="BG78" s="190">
        <f t="shared" si="159"/>
        <v>0</v>
      </c>
      <c r="BH78" s="190">
        <f t="shared" si="159"/>
        <v>0</v>
      </c>
      <c r="BI78" s="190">
        <f t="shared" si="159"/>
        <v>0</v>
      </c>
      <c r="BJ78" s="190">
        <f t="shared" si="159"/>
        <v>6.75</v>
      </c>
      <c r="BK78" s="190">
        <f t="shared" si="159"/>
        <v>0</v>
      </c>
      <c r="BL78" s="190">
        <f t="shared" si="159"/>
        <v>0</v>
      </c>
      <c r="BM78" s="190">
        <f t="shared" si="159"/>
        <v>0</v>
      </c>
      <c r="BN78" s="190">
        <f t="shared" si="159"/>
        <v>0</v>
      </c>
      <c r="BO78" s="190">
        <f t="shared" si="159"/>
        <v>0</v>
      </c>
      <c r="BP78" s="190">
        <f t="shared" si="159"/>
        <v>0</v>
      </c>
      <c r="BQ78" s="190">
        <f t="shared" ref="BQ78:CI78" si="160">BQ79</f>
        <v>0</v>
      </c>
      <c r="BR78" s="190">
        <f t="shared" si="160"/>
        <v>0</v>
      </c>
      <c r="BS78" s="190">
        <f t="shared" si="160"/>
        <v>0</v>
      </c>
      <c r="BT78" s="190">
        <f t="shared" si="160"/>
        <v>0</v>
      </c>
      <c r="BU78" s="190">
        <f t="shared" si="160"/>
        <v>0</v>
      </c>
      <c r="BV78" s="190">
        <f t="shared" si="160"/>
        <v>0</v>
      </c>
      <c r="BW78" s="190">
        <f t="shared" si="160"/>
        <v>0</v>
      </c>
      <c r="BX78" s="190">
        <f t="shared" si="160"/>
        <v>28.629999999999995</v>
      </c>
      <c r="BY78" s="190">
        <f t="shared" si="160"/>
        <v>0</v>
      </c>
      <c r="BZ78" s="190">
        <f t="shared" si="160"/>
        <v>0</v>
      </c>
      <c r="CA78" s="190">
        <f t="shared" si="160"/>
        <v>0</v>
      </c>
      <c r="CB78" s="190">
        <f t="shared" si="160"/>
        <v>0</v>
      </c>
      <c r="CC78" s="190">
        <f t="shared" si="160"/>
        <v>0</v>
      </c>
      <c r="CD78" s="190">
        <f t="shared" si="160"/>
        <v>0</v>
      </c>
      <c r="CE78" s="190">
        <f t="shared" si="160"/>
        <v>0</v>
      </c>
      <c r="CF78" s="190">
        <f t="shared" si="160"/>
        <v>0</v>
      </c>
      <c r="CG78" s="190">
        <f t="shared" si="160"/>
        <v>0</v>
      </c>
      <c r="CH78" s="190">
        <f t="shared" si="160"/>
        <v>0</v>
      </c>
      <c r="CI78" s="190">
        <f t="shared" si="160"/>
        <v>0</v>
      </c>
      <c r="CJ78" s="120" t="s">
        <v>258</v>
      </c>
    </row>
    <row r="79" ht="47.25">
      <c r="A79" s="33" t="s">
        <v>81</v>
      </c>
      <c r="B79" s="34" t="s">
        <v>82</v>
      </c>
      <c r="C79" s="67" t="s">
        <v>258</v>
      </c>
      <c r="D79" s="190">
        <f>SUM(D80:D89)</f>
        <v>0</v>
      </c>
      <c r="E79" s="190">
        <f t="shared" ref="E79:BP79" si="161">SUM(E80:E89)</f>
        <v>0</v>
      </c>
      <c r="F79" s="190">
        <f t="shared" si="161"/>
        <v>28.629999999999999</v>
      </c>
      <c r="G79" s="190">
        <f t="shared" si="161"/>
        <v>0</v>
      </c>
      <c r="H79" s="190">
        <f t="shared" si="161"/>
        <v>0</v>
      </c>
      <c r="I79" s="190">
        <f t="shared" si="161"/>
        <v>0</v>
      </c>
      <c r="J79" s="190">
        <f t="shared" si="161"/>
        <v>0</v>
      </c>
      <c r="K79" s="190">
        <f t="shared" si="161"/>
        <v>0</v>
      </c>
      <c r="L79" s="190">
        <f t="shared" si="161"/>
        <v>0</v>
      </c>
      <c r="M79" s="190">
        <f t="shared" si="161"/>
        <v>0</v>
      </c>
      <c r="N79" s="190">
        <f t="shared" si="161"/>
        <v>0</v>
      </c>
      <c r="O79" s="190">
        <f t="shared" si="161"/>
        <v>0</v>
      </c>
      <c r="P79" s="190">
        <f t="shared" si="161"/>
        <v>0</v>
      </c>
      <c r="Q79" s="190">
        <f t="shared" si="161"/>
        <v>0</v>
      </c>
      <c r="R79" s="190">
        <f t="shared" si="161"/>
        <v>0</v>
      </c>
      <c r="S79" s="190">
        <f t="shared" si="161"/>
        <v>0</v>
      </c>
      <c r="T79" s="190">
        <f t="shared" si="161"/>
        <v>0</v>
      </c>
      <c r="U79" s="190">
        <f t="shared" si="161"/>
        <v>0</v>
      </c>
      <c r="V79" s="190">
        <f t="shared" si="161"/>
        <v>0</v>
      </c>
      <c r="W79" s="190">
        <f t="shared" si="161"/>
        <v>0</v>
      </c>
      <c r="X79" s="190">
        <f t="shared" si="161"/>
        <v>0</v>
      </c>
      <c r="Y79" s="190">
        <f t="shared" si="161"/>
        <v>0</v>
      </c>
      <c r="Z79" s="190">
        <f t="shared" si="161"/>
        <v>0</v>
      </c>
      <c r="AA79" s="190">
        <f t="shared" si="161"/>
        <v>0</v>
      </c>
      <c r="AB79" s="190">
        <f t="shared" si="161"/>
        <v>0</v>
      </c>
      <c r="AC79" s="190">
        <f t="shared" si="161"/>
        <v>0</v>
      </c>
      <c r="AD79" s="190">
        <f t="shared" si="161"/>
        <v>0</v>
      </c>
      <c r="AE79" s="190">
        <f t="shared" si="161"/>
        <v>0</v>
      </c>
      <c r="AF79" s="190">
        <f t="shared" si="161"/>
        <v>0</v>
      </c>
      <c r="AG79" s="190">
        <f t="shared" si="161"/>
        <v>0</v>
      </c>
      <c r="AH79" s="190">
        <f t="shared" si="161"/>
        <v>0</v>
      </c>
      <c r="AI79" s="190">
        <f t="shared" si="161"/>
        <v>0</v>
      </c>
      <c r="AJ79" s="190">
        <f t="shared" si="161"/>
        <v>0</v>
      </c>
      <c r="AK79" s="190">
        <f t="shared" si="161"/>
        <v>0</v>
      </c>
      <c r="AL79" s="190">
        <f t="shared" si="161"/>
        <v>0</v>
      </c>
      <c r="AM79" s="190">
        <f t="shared" si="161"/>
        <v>0</v>
      </c>
      <c r="AN79" s="190">
        <f t="shared" si="161"/>
        <v>0</v>
      </c>
      <c r="AO79" s="190">
        <f t="shared" si="161"/>
        <v>0</v>
      </c>
      <c r="AP79" s="190">
        <f t="shared" si="161"/>
        <v>0</v>
      </c>
      <c r="AQ79" s="190">
        <f t="shared" si="161"/>
        <v>0</v>
      </c>
      <c r="AR79" s="190">
        <f t="shared" si="161"/>
        <v>0</v>
      </c>
      <c r="AS79" s="190">
        <f t="shared" si="161"/>
        <v>0</v>
      </c>
      <c r="AT79" s="190">
        <f t="shared" si="161"/>
        <v>0</v>
      </c>
      <c r="AU79" s="190">
        <f t="shared" si="161"/>
        <v>0</v>
      </c>
      <c r="AV79" s="190">
        <f t="shared" si="161"/>
        <v>21.880000000000003</v>
      </c>
      <c r="AW79" s="190">
        <f t="shared" si="161"/>
        <v>0</v>
      </c>
      <c r="AX79" s="190">
        <f t="shared" si="161"/>
        <v>0</v>
      </c>
      <c r="AY79" s="190">
        <f t="shared" si="161"/>
        <v>0</v>
      </c>
      <c r="AZ79" s="190">
        <f t="shared" si="161"/>
        <v>0</v>
      </c>
      <c r="BA79" s="190">
        <f t="shared" si="161"/>
        <v>0</v>
      </c>
      <c r="BB79" s="190">
        <f t="shared" si="161"/>
        <v>0</v>
      </c>
      <c r="BC79" s="190">
        <f t="shared" si="161"/>
        <v>0</v>
      </c>
      <c r="BD79" s="190">
        <f t="shared" si="161"/>
        <v>0</v>
      </c>
      <c r="BE79" s="190">
        <f t="shared" si="161"/>
        <v>0</v>
      </c>
      <c r="BF79" s="190">
        <f t="shared" si="161"/>
        <v>0</v>
      </c>
      <c r="BG79" s="190">
        <f t="shared" si="161"/>
        <v>0</v>
      </c>
      <c r="BH79" s="190">
        <f t="shared" si="161"/>
        <v>0</v>
      </c>
      <c r="BI79" s="190">
        <f t="shared" si="161"/>
        <v>0</v>
      </c>
      <c r="BJ79" s="190">
        <f t="shared" si="161"/>
        <v>6.75</v>
      </c>
      <c r="BK79" s="190">
        <f t="shared" si="161"/>
        <v>0</v>
      </c>
      <c r="BL79" s="190">
        <f t="shared" si="161"/>
        <v>0</v>
      </c>
      <c r="BM79" s="190">
        <f t="shared" si="161"/>
        <v>0</v>
      </c>
      <c r="BN79" s="190">
        <f t="shared" si="161"/>
        <v>0</v>
      </c>
      <c r="BO79" s="190">
        <f t="shared" si="161"/>
        <v>0</v>
      </c>
      <c r="BP79" s="190">
        <f t="shared" si="161"/>
        <v>0</v>
      </c>
      <c r="BQ79" s="190">
        <f t="shared" ref="BQ79:CI79" si="162">SUM(BQ80:BQ89)</f>
        <v>0</v>
      </c>
      <c r="BR79" s="190">
        <f t="shared" si="162"/>
        <v>0</v>
      </c>
      <c r="BS79" s="190">
        <f t="shared" si="162"/>
        <v>0</v>
      </c>
      <c r="BT79" s="190">
        <f t="shared" si="162"/>
        <v>0</v>
      </c>
      <c r="BU79" s="190">
        <f t="shared" si="162"/>
        <v>0</v>
      </c>
      <c r="BV79" s="190">
        <f t="shared" si="162"/>
        <v>0</v>
      </c>
      <c r="BW79" s="190">
        <f t="shared" si="162"/>
        <v>0</v>
      </c>
      <c r="BX79" s="190">
        <f t="shared" si="162"/>
        <v>28.629999999999995</v>
      </c>
      <c r="BY79" s="190">
        <f t="shared" si="162"/>
        <v>0</v>
      </c>
      <c r="BZ79" s="190">
        <f t="shared" si="162"/>
        <v>0</v>
      </c>
      <c r="CA79" s="190">
        <f t="shared" si="162"/>
        <v>0</v>
      </c>
      <c r="CB79" s="190">
        <f t="shared" si="162"/>
        <v>0</v>
      </c>
      <c r="CC79" s="190">
        <f t="shared" si="162"/>
        <v>0</v>
      </c>
      <c r="CD79" s="190">
        <f t="shared" si="162"/>
        <v>0</v>
      </c>
      <c r="CE79" s="190">
        <f t="shared" si="162"/>
        <v>0</v>
      </c>
      <c r="CF79" s="190">
        <f t="shared" si="162"/>
        <v>0</v>
      </c>
      <c r="CG79" s="190">
        <f t="shared" si="162"/>
        <v>0</v>
      </c>
      <c r="CH79" s="190">
        <f t="shared" si="162"/>
        <v>0</v>
      </c>
      <c r="CI79" s="190">
        <f t="shared" si="162"/>
        <v>0</v>
      </c>
      <c r="CJ79" s="120" t="s">
        <v>258</v>
      </c>
    </row>
    <row r="80" ht="78.75">
      <c r="A80" s="24" t="s">
        <v>83</v>
      </c>
      <c r="B80" s="48" t="s">
        <v>174</v>
      </c>
      <c r="C80" s="25" t="s">
        <v>175</v>
      </c>
      <c r="D80" s="190">
        <v>0</v>
      </c>
      <c r="E80" s="190">
        <v>0</v>
      </c>
      <c r="F80" s="190">
        <v>1.3999999999999999</v>
      </c>
      <c r="G80" s="190">
        <v>0</v>
      </c>
      <c r="H80" s="190">
        <v>0</v>
      </c>
      <c r="I80" s="190">
        <v>0</v>
      </c>
      <c r="J80" s="190">
        <v>0</v>
      </c>
      <c r="K80" s="190">
        <v>0</v>
      </c>
      <c r="L80" s="190">
        <v>0</v>
      </c>
      <c r="M80" s="190">
        <v>0</v>
      </c>
      <c r="N80" s="190">
        <v>0</v>
      </c>
      <c r="O80" s="190">
        <v>0</v>
      </c>
      <c r="P80" s="190">
        <v>0</v>
      </c>
      <c r="Q80" s="190">
        <v>0</v>
      </c>
      <c r="R80" s="190">
        <v>0</v>
      </c>
      <c r="S80" s="190">
        <v>0</v>
      </c>
      <c r="T80" s="190">
        <v>0</v>
      </c>
      <c r="U80" s="190">
        <v>0</v>
      </c>
      <c r="V80" s="190">
        <v>0</v>
      </c>
      <c r="W80" s="190">
        <v>0</v>
      </c>
      <c r="X80" s="190">
        <v>0</v>
      </c>
      <c r="Y80" s="190">
        <v>0</v>
      </c>
      <c r="Z80" s="190">
        <v>0</v>
      </c>
      <c r="AA80" s="190">
        <v>0</v>
      </c>
      <c r="AB80" s="190">
        <v>0</v>
      </c>
      <c r="AC80" s="190">
        <v>0</v>
      </c>
      <c r="AD80" s="190">
        <v>0</v>
      </c>
      <c r="AE80" s="190">
        <v>0</v>
      </c>
      <c r="AF80" s="190">
        <v>0</v>
      </c>
      <c r="AG80" s="190">
        <v>0</v>
      </c>
      <c r="AH80" s="190">
        <v>0</v>
      </c>
      <c r="AI80" s="190">
        <v>0</v>
      </c>
      <c r="AJ80" s="190">
        <v>0</v>
      </c>
      <c r="AK80" s="190">
        <v>0</v>
      </c>
      <c r="AL80" s="190">
        <v>0</v>
      </c>
      <c r="AM80" s="190">
        <v>0</v>
      </c>
      <c r="AN80" s="190">
        <v>0</v>
      </c>
      <c r="AO80" s="190">
        <v>0</v>
      </c>
      <c r="AP80" s="190">
        <v>0</v>
      </c>
      <c r="AQ80" s="190">
        <v>0</v>
      </c>
      <c r="AR80" s="190">
        <v>0</v>
      </c>
      <c r="AS80" s="190">
        <v>0</v>
      </c>
      <c r="AT80" s="190">
        <v>0</v>
      </c>
      <c r="AU80" s="190">
        <v>0</v>
      </c>
      <c r="AV80" s="190">
        <v>1.3999999999999999</v>
      </c>
      <c r="AW80" s="190">
        <v>0</v>
      </c>
      <c r="AX80" s="190">
        <v>0</v>
      </c>
      <c r="AY80" s="190">
        <v>0</v>
      </c>
      <c r="AZ80" s="190">
        <v>0</v>
      </c>
      <c r="BA80" s="190">
        <v>0</v>
      </c>
      <c r="BB80" s="190">
        <v>0</v>
      </c>
      <c r="BC80" s="190">
        <v>0</v>
      </c>
      <c r="BD80" s="190">
        <v>0</v>
      </c>
      <c r="BE80" s="190">
        <v>0</v>
      </c>
      <c r="BF80" s="190">
        <v>0</v>
      </c>
      <c r="BG80" s="190">
        <v>0</v>
      </c>
      <c r="BH80" s="190">
        <v>0</v>
      </c>
      <c r="BI80" s="190">
        <v>0</v>
      </c>
      <c r="BJ80" s="190">
        <v>0</v>
      </c>
      <c r="BK80" s="190">
        <v>0</v>
      </c>
      <c r="BL80" s="190">
        <v>0</v>
      </c>
      <c r="BM80" s="190">
        <v>0</v>
      </c>
      <c r="BN80" s="190">
        <v>0</v>
      </c>
      <c r="BO80" s="190">
        <v>0</v>
      </c>
      <c r="BP80" s="190">
        <v>0</v>
      </c>
      <c r="BQ80" s="190">
        <v>0</v>
      </c>
      <c r="BR80" s="190">
        <v>0</v>
      </c>
      <c r="BS80" s="190">
        <v>0</v>
      </c>
      <c r="BT80" s="190">
        <v>0</v>
      </c>
      <c r="BU80" s="190">
        <v>0</v>
      </c>
      <c r="BV80" s="190">
        <v>0</v>
      </c>
      <c r="BW80" s="190">
        <v>0</v>
      </c>
      <c r="BX80" s="190">
        <v>1.3999999999999999</v>
      </c>
      <c r="BY80" s="190">
        <v>0</v>
      </c>
      <c r="BZ80" s="190">
        <v>0</v>
      </c>
      <c r="CA80" s="190">
        <v>0</v>
      </c>
      <c r="CB80" s="190">
        <v>0</v>
      </c>
      <c r="CC80" s="190">
        <v>0</v>
      </c>
      <c r="CD80" s="190">
        <v>0</v>
      </c>
      <c r="CE80" s="190">
        <v>0</v>
      </c>
      <c r="CF80" s="190">
        <v>0</v>
      </c>
      <c r="CG80" s="190">
        <v>0</v>
      </c>
      <c r="CH80" s="190">
        <v>0</v>
      </c>
      <c r="CI80" s="190">
        <v>0</v>
      </c>
      <c r="CJ80" s="120" t="s">
        <v>258</v>
      </c>
    </row>
    <row r="81" ht="78.75">
      <c r="A81" s="24" t="s">
        <v>86</v>
      </c>
      <c r="B81" s="48" t="s">
        <v>176</v>
      </c>
      <c r="C81" s="25" t="s">
        <v>177</v>
      </c>
      <c r="D81" s="190">
        <v>0</v>
      </c>
      <c r="E81" s="190">
        <v>0</v>
      </c>
      <c r="F81" s="190">
        <v>1.3640000000000001</v>
      </c>
      <c r="G81" s="190">
        <v>0</v>
      </c>
      <c r="H81" s="190">
        <v>0</v>
      </c>
      <c r="I81" s="190">
        <v>0</v>
      </c>
      <c r="J81" s="190">
        <v>0</v>
      </c>
      <c r="K81" s="190">
        <v>0</v>
      </c>
      <c r="L81" s="190">
        <v>0</v>
      </c>
      <c r="M81" s="190">
        <v>0</v>
      </c>
      <c r="N81" s="190">
        <v>0</v>
      </c>
      <c r="O81" s="190">
        <v>0</v>
      </c>
      <c r="P81" s="190">
        <v>0</v>
      </c>
      <c r="Q81" s="190">
        <v>0</v>
      </c>
      <c r="R81" s="190">
        <v>0</v>
      </c>
      <c r="S81" s="190">
        <v>0</v>
      </c>
      <c r="T81" s="190">
        <v>0</v>
      </c>
      <c r="U81" s="190">
        <v>0</v>
      </c>
      <c r="V81" s="190">
        <v>0</v>
      </c>
      <c r="W81" s="190">
        <v>0</v>
      </c>
      <c r="X81" s="190">
        <v>0</v>
      </c>
      <c r="Y81" s="190">
        <v>0</v>
      </c>
      <c r="Z81" s="190">
        <v>0</v>
      </c>
      <c r="AA81" s="190">
        <v>0</v>
      </c>
      <c r="AB81" s="190">
        <v>0</v>
      </c>
      <c r="AC81" s="190">
        <v>0</v>
      </c>
      <c r="AD81" s="190">
        <v>0</v>
      </c>
      <c r="AE81" s="190">
        <v>0</v>
      </c>
      <c r="AF81" s="190">
        <v>0</v>
      </c>
      <c r="AG81" s="190">
        <v>0</v>
      </c>
      <c r="AH81" s="190">
        <v>0</v>
      </c>
      <c r="AI81" s="190">
        <v>0</v>
      </c>
      <c r="AJ81" s="190">
        <v>0</v>
      </c>
      <c r="AK81" s="190">
        <v>0</v>
      </c>
      <c r="AL81" s="190">
        <v>0</v>
      </c>
      <c r="AM81" s="190">
        <v>0</v>
      </c>
      <c r="AN81" s="190">
        <v>0</v>
      </c>
      <c r="AO81" s="190">
        <v>0</v>
      </c>
      <c r="AP81" s="190">
        <v>0</v>
      </c>
      <c r="AQ81" s="190">
        <v>0</v>
      </c>
      <c r="AR81" s="190">
        <v>0</v>
      </c>
      <c r="AS81" s="190">
        <v>0</v>
      </c>
      <c r="AT81" s="190">
        <v>0</v>
      </c>
      <c r="AU81" s="190">
        <v>0</v>
      </c>
      <c r="AV81" s="190">
        <v>1.3600000000000001</v>
      </c>
      <c r="AW81" s="190">
        <v>0</v>
      </c>
      <c r="AX81" s="190">
        <v>0</v>
      </c>
      <c r="AY81" s="190">
        <v>0</v>
      </c>
      <c r="AZ81" s="190">
        <v>0</v>
      </c>
      <c r="BA81" s="190">
        <v>0</v>
      </c>
      <c r="BB81" s="190">
        <v>0</v>
      </c>
      <c r="BC81" s="190">
        <v>0</v>
      </c>
      <c r="BD81" s="190">
        <v>0</v>
      </c>
      <c r="BE81" s="190">
        <v>0</v>
      </c>
      <c r="BF81" s="190">
        <v>0</v>
      </c>
      <c r="BG81" s="190">
        <v>0</v>
      </c>
      <c r="BH81" s="190">
        <v>0</v>
      </c>
      <c r="BI81" s="190">
        <v>0</v>
      </c>
      <c r="BJ81" s="190">
        <v>0</v>
      </c>
      <c r="BK81" s="190">
        <v>0</v>
      </c>
      <c r="BL81" s="190">
        <v>0</v>
      </c>
      <c r="BM81" s="190">
        <v>0</v>
      </c>
      <c r="BN81" s="190">
        <v>0</v>
      </c>
      <c r="BO81" s="190">
        <v>0</v>
      </c>
      <c r="BP81" s="190">
        <v>0</v>
      </c>
      <c r="BQ81" s="190">
        <v>0</v>
      </c>
      <c r="BR81" s="190">
        <v>0</v>
      </c>
      <c r="BS81" s="190">
        <v>0</v>
      </c>
      <c r="BT81" s="190">
        <v>0</v>
      </c>
      <c r="BU81" s="190">
        <v>0</v>
      </c>
      <c r="BV81" s="190">
        <v>0</v>
      </c>
      <c r="BW81" s="190">
        <v>0</v>
      </c>
      <c r="BX81" s="190">
        <v>1.3600000000000001</v>
      </c>
      <c r="BY81" s="190">
        <v>0</v>
      </c>
      <c r="BZ81" s="190">
        <v>0</v>
      </c>
      <c r="CA81" s="190">
        <v>0</v>
      </c>
      <c r="CB81" s="190">
        <v>0</v>
      </c>
      <c r="CC81" s="190">
        <v>0</v>
      </c>
      <c r="CD81" s="190">
        <v>0</v>
      </c>
      <c r="CE81" s="190">
        <v>0</v>
      </c>
      <c r="CF81" s="190">
        <v>0</v>
      </c>
      <c r="CG81" s="190">
        <v>0</v>
      </c>
      <c r="CH81" s="190">
        <v>0</v>
      </c>
      <c r="CI81" s="190">
        <v>0</v>
      </c>
      <c r="CJ81" s="120" t="s">
        <v>258</v>
      </c>
    </row>
    <row r="82" ht="78.75">
      <c r="A82" s="24" t="s">
        <v>89</v>
      </c>
      <c r="B82" s="48" t="s">
        <v>178</v>
      </c>
      <c r="C82" s="25" t="s">
        <v>179</v>
      </c>
      <c r="D82" s="190">
        <v>0</v>
      </c>
      <c r="E82" s="190">
        <v>0</v>
      </c>
      <c r="F82" s="190">
        <v>0.76000000000000001</v>
      </c>
      <c r="G82" s="190">
        <v>0</v>
      </c>
      <c r="H82" s="190">
        <v>0</v>
      </c>
      <c r="I82" s="190">
        <v>0</v>
      </c>
      <c r="J82" s="190">
        <v>0</v>
      </c>
      <c r="K82" s="190">
        <v>0</v>
      </c>
      <c r="L82" s="190">
        <v>0</v>
      </c>
      <c r="M82" s="190">
        <v>0</v>
      </c>
      <c r="N82" s="190">
        <v>0</v>
      </c>
      <c r="O82" s="190">
        <v>0</v>
      </c>
      <c r="P82" s="190">
        <v>0</v>
      </c>
      <c r="Q82" s="190">
        <v>0</v>
      </c>
      <c r="R82" s="190">
        <v>0</v>
      </c>
      <c r="S82" s="190">
        <v>0</v>
      </c>
      <c r="T82" s="190">
        <v>0</v>
      </c>
      <c r="U82" s="190">
        <v>0</v>
      </c>
      <c r="V82" s="190">
        <v>0</v>
      </c>
      <c r="W82" s="190">
        <v>0</v>
      </c>
      <c r="X82" s="190">
        <v>0</v>
      </c>
      <c r="Y82" s="190">
        <v>0</v>
      </c>
      <c r="Z82" s="190">
        <v>0</v>
      </c>
      <c r="AA82" s="190">
        <v>0</v>
      </c>
      <c r="AB82" s="190">
        <v>0</v>
      </c>
      <c r="AC82" s="190">
        <v>0</v>
      </c>
      <c r="AD82" s="190">
        <v>0</v>
      </c>
      <c r="AE82" s="190">
        <v>0</v>
      </c>
      <c r="AF82" s="190">
        <v>0</v>
      </c>
      <c r="AG82" s="190">
        <v>0</v>
      </c>
      <c r="AH82" s="190">
        <v>0</v>
      </c>
      <c r="AI82" s="190">
        <v>0</v>
      </c>
      <c r="AJ82" s="190">
        <v>0</v>
      </c>
      <c r="AK82" s="190">
        <v>0</v>
      </c>
      <c r="AL82" s="190">
        <v>0</v>
      </c>
      <c r="AM82" s="190">
        <v>0</v>
      </c>
      <c r="AN82" s="190">
        <v>0</v>
      </c>
      <c r="AO82" s="190">
        <v>0</v>
      </c>
      <c r="AP82" s="190">
        <v>0</v>
      </c>
      <c r="AQ82" s="190">
        <v>0</v>
      </c>
      <c r="AR82" s="190">
        <v>0</v>
      </c>
      <c r="AS82" s="190">
        <v>0</v>
      </c>
      <c r="AT82" s="190">
        <v>0</v>
      </c>
      <c r="AU82" s="190">
        <v>0</v>
      </c>
      <c r="AV82" s="190">
        <v>0.76000000000000001</v>
      </c>
      <c r="AW82" s="190">
        <v>0</v>
      </c>
      <c r="AX82" s="190">
        <v>0</v>
      </c>
      <c r="AY82" s="190">
        <v>0</v>
      </c>
      <c r="AZ82" s="190">
        <v>0</v>
      </c>
      <c r="BA82" s="190">
        <v>0</v>
      </c>
      <c r="BB82" s="190">
        <v>0</v>
      </c>
      <c r="BC82" s="190">
        <v>0</v>
      </c>
      <c r="BD82" s="190">
        <v>0</v>
      </c>
      <c r="BE82" s="190">
        <v>0</v>
      </c>
      <c r="BF82" s="190">
        <v>0</v>
      </c>
      <c r="BG82" s="190">
        <v>0</v>
      </c>
      <c r="BH82" s="190">
        <v>0</v>
      </c>
      <c r="BI82" s="190">
        <v>0</v>
      </c>
      <c r="BJ82" s="190">
        <v>0</v>
      </c>
      <c r="BK82" s="190">
        <v>0</v>
      </c>
      <c r="BL82" s="190">
        <v>0</v>
      </c>
      <c r="BM82" s="190">
        <v>0</v>
      </c>
      <c r="BN82" s="190">
        <v>0</v>
      </c>
      <c r="BO82" s="190">
        <v>0</v>
      </c>
      <c r="BP82" s="190">
        <v>0</v>
      </c>
      <c r="BQ82" s="190">
        <v>0</v>
      </c>
      <c r="BR82" s="190">
        <v>0</v>
      </c>
      <c r="BS82" s="190">
        <v>0</v>
      </c>
      <c r="BT82" s="190">
        <v>0</v>
      </c>
      <c r="BU82" s="190">
        <v>0</v>
      </c>
      <c r="BV82" s="190">
        <v>0</v>
      </c>
      <c r="BW82" s="190">
        <v>0</v>
      </c>
      <c r="BX82" s="190">
        <v>0.76000000000000001</v>
      </c>
      <c r="BY82" s="190">
        <v>0</v>
      </c>
      <c r="BZ82" s="190">
        <v>0</v>
      </c>
      <c r="CA82" s="190">
        <v>0</v>
      </c>
      <c r="CB82" s="190">
        <v>0</v>
      </c>
      <c r="CC82" s="190">
        <v>0</v>
      </c>
      <c r="CD82" s="190">
        <v>0</v>
      </c>
      <c r="CE82" s="190">
        <v>0</v>
      </c>
      <c r="CF82" s="190">
        <v>0</v>
      </c>
      <c r="CG82" s="190">
        <v>0</v>
      </c>
      <c r="CH82" s="190">
        <v>0</v>
      </c>
      <c r="CI82" s="190">
        <v>0</v>
      </c>
      <c r="CJ82" s="120" t="s">
        <v>258</v>
      </c>
    </row>
    <row r="83" ht="94.5">
      <c r="A83" s="24" t="s">
        <v>92</v>
      </c>
      <c r="B83" s="48" t="s">
        <v>180</v>
      </c>
      <c r="C83" s="25" t="s">
        <v>181</v>
      </c>
      <c r="D83" s="190">
        <v>0</v>
      </c>
      <c r="E83" s="190">
        <v>0</v>
      </c>
      <c r="F83" s="190">
        <v>2.5</v>
      </c>
      <c r="G83" s="190">
        <v>0</v>
      </c>
      <c r="H83" s="190">
        <v>0</v>
      </c>
      <c r="I83" s="190">
        <v>0</v>
      </c>
      <c r="J83" s="190">
        <v>0</v>
      </c>
      <c r="K83" s="190">
        <v>0</v>
      </c>
      <c r="L83" s="190">
        <v>0</v>
      </c>
      <c r="M83" s="190">
        <v>0</v>
      </c>
      <c r="N83" s="190">
        <v>0</v>
      </c>
      <c r="O83" s="190">
        <v>0</v>
      </c>
      <c r="P83" s="190">
        <v>0</v>
      </c>
      <c r="Q83" s="190">
        <v>0</v>
      </c>
      <c r="R83" s="190">
        <v>0</v>
      </c>
      <c r="S83" s="190">
        <v>0</v>
      </c>
      <c r="T83" s="190">
        <v>0</v>
      </c>
      <c r="U83" s="190">
        <v>0</v>
      </c>
      <c r="V83" s="190">
        <v>0</v>
      </c>
      <c r="W83" s="190">
        <v>0</v>
      </c>
      <c r="X83" s="190">
        <v>0</v>
      </c>
      <c r="Y83" s="190">
        <v>0</v>
      </c>
      <c r="Z83" s="190">
        <v>0</v>
      </c>
      <c r="AA83" s="190">
        <v>0</v>
      </c>
      <c r="AB83" s="190">
        <v>0</v>
      </c>
      <c r="AC83" s="190">
        <v>0</v>
      </c>
      <c r="AD83" s="190">
        <v>0</v>
      </c>
      <c r="AE83" s="190">
        <v>0</v>
      </c>
      <c r="AF83" s="190">
        <v>0</v>
      </c>
      <c r="AG83" s="190">
        <v>0</v>
      </c>
      <c r="AH83" s="190">
        <v>0</v>
      </c>
      <c r="AI83" s="190">
        <v>0</v>
      </c>
      <c r="AJ83" s="190">
        <v>0</v>
      </c>
      <c r="AK83" s="190">
        <v>0</v>
      </c>
      <c r="AL83" s="190">
        <v>0</v>
      </c>
      <c r="AM83" s="190">
        <v>0</v>
      </c>
      <c r="AN83" s="190">
        <v>0</v>
      </c>
      <c r="AO83" s="190">
        <v>0</v>
      </c>
      <c r="AP83" s="190">
        <v>0</v>
      </c>
      <c r="AQ83" s="190">
        <v>0</v>
      </c>
      <c r="AR83" s="190">
        <v>0</v>
      </c>
      <c r="AS83" s="190">
        <v>0</v>
      </c>
      <c r="AT83" s="190">
        <v>0</v>
      </c>
      <c r="AU83" s="190">
        <v>0</v>
      </c>
      <c r="AV83" s="190">
        <v>2.5</v>
      </c>
      <c r="AW83" s="190">
        <v>0</v>
      </c>
      <c r="AX83" s="190">
        <v>0</v>
      </c>
      <c r="AY83" s="190">
        <v>0</v>
      </c>
      <c r="AZ83" s="190">
        <v>0</v>
      </c>
      <c r="BA83" s="190">
        <v>0</v>
      </c>
      <c r="BB83" s="190">
        <v>0</v>
      </c>
      <c r="BC83" s="190">
        <v>0</v>
      </c>
      <c r="BD83" s="190">
        <v>0</v>
      </c>
      <c r="BE83" s="190">
        <v>0</v>
      </c>
      <c r="BF83" s="190">
        <v>0</v>
      </c>
      <c r="BG83" s="190">
        <v>0</v>
      </c>
      <c r="BH83" s="190">
        <v>0</v>
      </c>
      <c r="BI83" s="190">
        <v>0</v>
      </c>
      <c r="BJ83" s="190">
        <v>0</v>
      </c>
      <c r="BK83" s="190">
        <v>0</v>
      </c>
      <c r="BL83" s="190">
        <v>0</v>
      </c>
      <c r="BM83" s="190">
        <v>0</v>
      </c>
      <c r="BN83" s="190">
        <v>0</v>
      </c>
      <c r="BO83" s="190">
        <v>0</v>
      </c>
      <c r="BP83" s="190">
        <v>0</v>
      </c>
      <c r="BQ83" s="190">
        <v>0</v>
      </c>
      <c r="BR83" s="190">
        <v>0</v>
      </c>
      <c r="BS83" s="190">
        <v>0</v>
      </c>
      <c r="BT83" s="190">
        <v>0</v>
      </c>
      <c r="BU83" s="190">
        <v>0</v>
      </c>
      <c r="BV83" s="190">
        <v>0</v>
      </c>
      <c r="BW83" s="190">
        <v>0</v>
      </c>
      <c r="BX83" s="190">
        <v>2.5</v>
      </c>
      <c r="BY83" s="190">
        <v>0</v>
      </c>
      <c r="BZ83" s="190">
        <v>0</v>
      </c>
      <c r="CA83" s="190">
        <v>0</v>
      </c>
      <c r="CB83" s="190">
        <v>0</v>
      </c>
      <c r="CC83" s="190">
        <v>0</v>
      </c>
      <c r="CD83" s="190">
        <v>0</v>
      </c>
      <c r="CE83" s="190">
        <v>0</v>
      </c>
      <c r="CF83" s="190">
        <v>0</v>
      </c>
      <c r="CG83" s="190">
        <v>0</v>
      </c>
      <c r="CH83" s="190">
        <v>0</v>
      </c>
      <c r="CI83" s="190">
        <v>0</v>
      </c>
      <c r="CJ83" s="120" t="s">
        <v>258</v>
      </c>
    </row>
    <row r="84" ht="78.75">
      <c r="A84" s="24" t="s">
        <v>95</v>
      </c>
      <c r="B84" s="48" t="s">
        <v>182</v>
      </c>
      <c r="C84" s="25" t="s">
        <v>183</v>
      </c>
      <c r="D84" s="190">
        <v>0</v>
      </c>
      <c r="E84" s="190">
        <v>0</v>
      </c>
      <c r="F84" s="190">
        <v>3.3999999999999999</v>
      </c>
      <c r="G84" s="190">
        <v>0</v>
      </c>
      <c r="H84" s="190">
        <v>0</v>
      </c>
      <c r="I84" s="190">
        <v>0</v>
      </c>
      <c r="J84" s="190">
        <v>0</v>
      </c>
      <c r="K84" s="190">
        <v>0</v>
      </c>
      <c r="L84" s="190">
        <v>0</v>
      </c>
      <c r="M84" s="190">
        <v>0</v>
      </c>
      <c r="N84" s="190">
        <v>0</v>
      </c>
      <c r="O84" s="190">
        <v>0</v>
      </c>
      <c r="P84" s="190">
        <v>0</v>
      </c>
      <c r="Q84" s="190">
        <v>0</v>
      </c>
      <c r="R84" s="190">
        <v>0</v>
      </c>
      <c r="S84" s="190">
        <v>0</v>
      </c>
      <c r="T84" s="190">
        <v>0</v>
      </c>
      <c r="U84" s="190">
        <v>0</v>
      </c>
      <c r="V84" s="190">
        <v>0</v>
      </c>
      <c r="W84" s="190">
        <v>0</v>
      </c>
      <c r="X84" s="190">
        <v>0</v>
      </c>
      <c r="Y84" s="190">
        <v>0</v>
      </c>
      <c r="Z84" s="190">
        <v>0</v>
      </c>
      <c r="AA84" s="190">
        <v>0</v>
      </c>
      <c r="AB84" s="190">
        <v>0</v>
      </c>
      <c r="AC84" s="190">
        <v>0</v>
      </c>
      <c r="AD84" s="190">
        <v>0</v>
      </c>
      <c r="AE84" s="190">
        <v>0</v>
      </c>
      <c r="AF84" s="190">
        <v>0</v>
      </c>
      <c r="AG84" s="190">
        <v>0</v>
      </c>
      <c r="AH84" s="190">
        <v>0</v>
      </c>
      <c r="AI84" s="190">
        <v>0</v>
      </c>
      <c r="AJ84" s="190">
        <v>0</v>
      </c>
      <c r="AK84" s="190">
        <v>0</v>
      </c>
      <c r="AL84" s="190">
        <v>0</v>
      </c>
      <c r="AM84" s="190">
        <v>0</v>
      </c>
      <c r="AN84" s="190">
        <v>0</v>
      </c>
      <c r="AO84" s="190">
        <v>0</v>
      </c>
      <c r="AP84" s="190">
        <v>0</v>
      </c>
      <c r="AQ84" s="190">
        <v>0</v>
      </c>
      <c r="AR84" s="190">
        <v>0</v>
      </c>
      <c r="AS84" s="190">
        <v>0</v>
      </c>
      <c r="AT84" s="190">
        <v>0</v>
      </c>
      <c r="AU84" s="190">
        <v>0</v>
      </c>
      <c r="AV84" s="190">
        <v>3.3999999999999999</v>
      </c>
      <c r="AW84" s="190">
        <v>0</v>
      </c>
      <c r="AX84" s="190">
        <v>0</v>
      </c>
      <c r="AY84" s="190">
        <v>0</v>
      </c>
      <c r="AZ84" s="190">
        <v>0</v>
      </c>
      <c r="BA84" s="190">
        <v>0</v>
      </c>
      <c r="BB84" s="190">
        <v>0</v>
      </c>
      <c r="BC84" s="190">
        <v>0</v>
      </c>
      <c r="BD84" s="190">
        <v>0</v>
      </c>
      <c r="BE84" s="190">
        <v>0</v>
      </c>
      <c r="BF84" s="190">
        <v>0</v>
      </c>
      <c r="BG84" s="190">
        <v>0</v>
      </c>
      <c r="BH84" s="190">
        <v>0</v>
      </c>
      <c r="BI84" s="190">
        <v>0</v>
      </c>
      <c r="BJ84" s="190">
        <v>0</v>
      </c>
      <c r="BK84" s="190">
        <v>0</v>
      </c>
      <c r="BL84" s="190">
        <v>0</v>
      </c>
      <c r="BM84" s="190">
        <v>0</v>
      </c>
      <c r="BN84" s="190">
        <v>0</v>
      </c>
      <c r="BO84" s="190">
        <v>0</v>
      </c>
      <c r="BP84" s="190">
        <v>0</v>
      </c>
      <c r="BQ84" s="190">
        <v>0</v>
      </c>
      <c r="BR84" s="190">
        <v>0</v>
      </c>
      <c r="BS84" s="190">
        <v>0</v>
      </c>
      <c r="BT84" s="190">
        <v>0</v>
      </c>
      <c r="BU84" s="190">
        <v>0</v>
      </c>
      <c r="BV84" s="190">
        <v>0</v>
      </c>
      <c r="BW84" s="190">
        <v>0</v>
      </c>
      <c r="BX84" s="190">
        <v>3.3999999999999999</v>
      </c>
      <c r="BY84" s="190">
        <v>0</v>
      </c>
      <c r="BZ84" s="190">
        <v>0</v>
      </c>
      <c r="CA84" s="190">
        <v>0</v>
      </c>
      <c r="CB84" s="190">
        <v>0</v>
      </c>
      <c r="CC84" s="190">
        <v>0</v>
      </c>
      <c r="CD84" s="190">
        <v>0</v>
      </c>
      <c r="CE84" s="190">
        <v>0</v>
      </c>
      <c r="CF84" s="190">
        <v>0</v>
      </c>
      <c r="CG84" s="190">
        <v>0</v>
      </c>
      <c r="CH84" s="190">
        <v>0</v>
      </c>
      <c r="CI84" s="190">
        <v>0</v>
      </c>
      <c r="CJ84" s="120" t="s">
        <v>258</v>
      </c>
    </row>
    <row r="85" ht="78.75">
      <c r="A85" s="24" t="s">
        <v>98</v>
      </c>
      <c r="B85" s="48" t="s">
        <v>184</v>
      </c>
      <c r="C85" s="25" t="s">
        <v>185</v>
      </c>
      <c r="D85" s="190">
        <v>0</v>
      </c>
      <c r="E85" s="190">
        <v>0</v>
      </c>
      <c r="F85" s="190">
        <v>1.45</v>
      </c>
      <c r="G85" s="190">
        <v>0</v>
      </c>
      <c r="H85" s="190">
        <v>0</v>
      </c>
      <c r="I85" s="190">
        <v>0</v>
      </c>
      <c r="J85" s="190">
        <v>0</v>
      </c>
      <c r="K85" s="190">
        <v>0</v>
      </c>
      <c r="L85" s="190">
        <v>0</v>
      </c>
      <c r="M85" s="190">
        <v>0</v>
      </c>
      <c r="N85" s="190">
        <v>0</v>
      </c>
      <c r="O85" s="190">
        <v>0</v>
      </c>
      <c r="P85" s="190">
        <v>0</v>
      </c>
      <c r="Q85" s="190">
        <v>0</v>
      </c>
      <c r="R85" s="190">
        <v>0</v>
      </c>
      <c r="S85" s="190">
        <v>0</v>
      </c>
      <c r="T85" s="190">
        <v>0</v>
      </c>
      <c r="U85" s="190">
        <v>0</v>
      </c>
      <c r="V85" s="190">
        <v>0</v>
      </c>
      <c r="W85" s="190">
        <v>0</v>
      </c>
      <c r="X85" s="190">
        <v>0</v>
      </c>
      <c r="Y85" s="190">
        <v>0</v>
      </c>
      <c r="Z85" s="190">
        <v>0</v>
      </c>
      <c r="AA85" s="190">
        <v>0</v>
      </c>
      <c r="AB85" s="190">
        <v>0</v>
      </c>
      <c r="AC85" s="190">
        <v>0</v>
      </c>
      <c r="AD85" s="190">
        <v>0</v>
      </c>
      <c r="AE85" s="190">
        <v>0</v>
      </c>
      <c r="AF85" s="190">
        <v>0</v>
      </c>
      <c r="AG85" s="190">
        <v>0</v>
      </c>
      <c r="AH85" s="190">
        <v>0</v>
      </c>
      <c r="AI85" s="190">
        <v>0</v>
      </c>
      <c r="AJ85" s="190">
        <v>0</v>
      </c>
      <c r="AK85" s="190">
        <v>0</v>
      </c>
      <c r="AL85" s="190">
        <v>0</v>
      </c>
      <c r="AM85" s="190">
        <v>0</v>
      </c>
      <c r="AN85" s="190">
        <v>0</v>
      </c>
      <c r="AO85" s="190">
        <v>0</v>
      </c>
      <c r="AP85" s="190">
        <v>0</v>
      </c>
      <c r="AQ85" s="190">
        <v>0</v>
      </c>
      <c r="AR85" s="190">
        <v>0</v>
      </c>
      <c r="AS85" s="190">
        <v>0</v>
      </c>
      <c r="AT85" s="190">
        <v>0</v>
      </c>
      <c r="AU85" s="190">
        <v>0</v>
      </c>
      <c r="AV85" s="190">
        <v>0</v>
      </c>
      <c r="AW85" s="190">
        <v>0</v>
      </c>
      <c r="AX85" s="190">
        <v>0</v>
      </c>
      <c r="AY85" s="190">
        <v>0</v>
      </c>
      <c r="AZ85" s="190">
        <v>0</v>
      </c>
      <c r="BA85" s="190">
        <v>0</v>
      </c>
      <c r="BB85" s="190">
        <v>0</v>
      </c>
      <c r="BC85" s="190">
        <v>0</v>
      </c>
      <c r="BD85" s="190">
        <v>0</v>
      </c>
      <c r="BE85" s="190">
        <v>0</v>
      </c>
      <c r="BF85" s="190">
        <v>0</v>
      </c>
      <c r="BG85" s="190">
        <v>0</v>
      </c>
      <c r="BH85" s="190">
        <v>0</v>
      </c>
      <c r="BI85" s="190">
        <v>0</v>
      </c>
      <c r="BJ85" s="190">
        <v>1.45</v>
      </c>
      <c r="BK85" s="190">
        <v>0</v>
      </c>
      <c r="BL85" s="190">
        <v>0</v>
      </c>
      <c r="BM85" s="190">
        <v>0</v>
      </c>
      <c r="BN85" s="190">
        <v>0</v>
      </c>
      <c r="BO85" s="190">
        <v>0</v>
      </c>
      <c r="BP85" s="190">
        <v>0</v>
      </c>
      <c r="BQ85" s="190">
        <v>0</v>
      </c>
      <c r="BR85" s="190">
        <v>0</v>
      </c>
      <c r="BS85" s="190">
        <v>0</v>
      </c>
      <c r="BT85" s="190">
        <v>0</v>
      </c>
      <c r="BU85" s="190">
        <v>0</v>
      </c>
      <c r="BV85" s="190">
        <v>0</v>
      </c>
      <c r="BW85" s="190">
        <v>0</v>
      </c>
      <c r="BX85" s="190">
        <v>1.45</v>
      </c>
      <c r="BY85" s="190">
        <v>0</v>
      </c>
      <c r="BZ85" s="190">
        <v>0</v>
      </c>
      <c r="CA85" s="190">
        <v>0</v>
      </c>
      <c r="CB85" s="190">
        <v>0</v>
      </c>
      <c r="CC85" s="190">
        <v>0</v>
      </c>
      <c r="CD85" s="190">
        <v>0</v>
      </c>
      <c r="CE85" s="190">
        <v>0</v>
      </c>
      <c r="CF85" s="190">
        <v>0</v>
      </c>
      <c r="CG85" s="190">
        <v>0</v>
      </c>
      <c r="CH85" s="190">
        <v>0</v>
      </c>
      <c r="CI85" s="190">
        <v>0</v>
      </c>
      <c r="CJ85" s="120" t="s">
        <v>258</v>
      </c>
    </row>
    <row r="86" ht="78.75">
      <c r="A86" s="24" t="s">
        <v>101</v>
      </c>
      <c r="B86" s="48" t="s">
        <v>186</v>
      </c>
      <c r="C86" s="25" t="s">
        <v>187</v>
      </c>
      <c r="D86" s="190">
        <v>0</v>
      </c>
      <c r="E86" s="190">
        <v>0</v>
      </c>
      <c r="F86" s="190">
        <v>1.1000000000000001</v>
      </c>
      <c r="G86" s="190">
        <v>0</v>
      </c>
      <c r="H86" s="190">
        <v>0</v>
      </c>
      <c r="I86" s="190">
        <v>0</v>
      </c>
      <c r="J86" s="190">
        <v>0</v>
      </c>
      <c r="K86" s="190">
        <v>0</v>
      </c>
      <c r="L86" s="190">
        <v>0</v>
      </c>
      <c r="M86" s="190">
        <v>0</v>
      </c>
      <c r="N86" s="190">
        <v>0</v>
      </c>
      <c r="O86" s="190">
        <v>0</v>
      </c>
      <c r="P86" s="190">
        <v>0</v>
      </c>
      <c r="Q86" s="190">
        <v>0</v>
      </c>
      <c r="R86" s="190">
        <v>0</v>
      </c>
      <c r="S86" s="190">
        <v>0</v>
      </c>
      <c r="T86" s="190">
        <v>0</v>
      </c>
      <c r="U86" s="190">
        <v>0</v>
      </c>
      <c r="V86" s="190">
        <v>0</v>
      </c>
      <c r="W86" s="190">
        <v>0</v>
      </c>
      <c r="X86" s="190">
        <v>0</v>
      </c>
      <c r="Y86" s="190">
        <v>0</v>
      </c>
      <c r="Z86" s="190">
        <v>0</v>
      </c>
      <c r="AA86" s="190">
        <v>0</v>
      </c>
      <c r="AB86" s="190">
        <v>0</v>
      </c>
      <c r="AC86" s="190">
        <v>0</v>
      </c>
      <c r="AD86" s="190">
        <v>0</v>
      </c>
      <c r="AE86" s="190">
        <v>0</v>
      </c>
      <c r="AF86" s="190">
        <v>0</v>
      </c>
      <c r="AG86" s="190">
        <v>0</v>
      </c>
      <c r="AH86" s="190">
        <v>0</v>
      </c>
      <c r="AI86" s="190">
        <v>0</v>
      </c>
      <c r="AJ86" s="190">
        <v>0</v>
      </c>
      <c r="AK86" s="190">
        <v>0</v>
      </c>
      <c r="AL86" s="190">
        <v>0</v>
      </c>
      <c r="AM86" s="190">
        <v>0</v>
      </c>
      <c r="AN86" s="190">
        <v>0</v>
      </c>
      <c r="AO86" s="190">
        <v>0</v>
      </c>
      <c r="AP86" s="190">
        <v>0</v>
      </c>
      <c r="AQ86" s="190">
        <v>0</v>
      </c>
      <c r="AR86" s="190">
        <v>0</v>
      </c>
      <c r="AS86" s="190">
        <v>0</v>
      </c>
      <c r="AT86" s="190">
        <v>0</v>
      </c>
      <c r="AU86" s="190">
        <v>0</v>
      </c>
      <c r="AV86" s="190">
        <v>0</v>
      </c>
      <c r="AW86" s="190">
        <v>0</v>
      </c>
      <c r="AX86" s="190">
        <v>0</v>
      </c>
      <c r="AY86" s="190">
        <v>0</v>
      </c>
      <c r="AZ86" s="190">
        <v>0</v>
      </c>
      <c r="BA86" s="190">
        <v>0</v>
      </c>
      <c r="BB86" s="190">
        <v>0</v>
      </c>
      <c r="BC86" s="190">
        <v>0</v>
      </c>
      <c r="BD86" s="190">
        <v>0</v>
      </c>
      <c r="BE86" s="190">
        <v>0</v>
      </c>
      <c r="BF86" s="190">
        <v>0</v>
      </c>
      <c r="BG86" s="190">
        <v>0</v>
      </c>
      <c r="BH86" s="190">
        <v>0</v>
      </c>
      <c r="BI86" s="190">
        <v>0</v>
      </c>
      <c r="BJ86" s="190">
        <v>1.1000000000000001</v>
      </c>
      <c r="BK86" s="190">
        <v>0</v>
      </c>
      <c r="BL86" s="190">
        <v>0</v>
      </c>
      <c r="BM86" s="190">
        <v>0</v>
      </c>
      <c r="BN86" s="190">
        <v>0</v>
      </c>
      <c r="BO86" s="190">
        <v>0</v>
      </c>
      <c r="BP86" s="190">
        <v>0</v>
      </c>
      <c r="BQ86" s="190">
        <v>0</v>
      </c>
      <c r="BR86" s="190">
        <v>0</v>
      </c>
      <c r="BS86" s="190">
        <v>0</v>
      </c>
      <c r="BT86" s="190">
        <v>0</v>
      </c>
      <c r="BU86" s="190">
        <v>0</v>
      </c>
      <c r="BV86" s="190">
        <v>0</v>
      </c>
      <c r="BW86" s="190">
        <v>0</v>
      </c>
      <c r="BX86" s="190">
        <v>1.1000000000000001</v>
      </c>
      <c r="BY86" s="190">
        <v>0</v>
      </c>
      <c r="BZ86" s="190">
        <v>0</v>
      </c>
      <c r="CA86" s="190">
        <v>0</v>
      </c>
      <c r="CB86" s="190">
        <v>0</v>
      </c>
      <c r="CC86" s="190">
        <v>0</v>
      </c>
      <c r="CD86" s="190">
        <v>0</v>
      </c>
      <c r="CE86" s="190">
        <v>0</v>
      </c>
      <c r="CF86" s="190">
        <v>0</v>
      </c>
      <c r="CG86" s="190">
        <v>0</v>
      </c>
      <c r="CH86" s="190">
        <v>0</v>
      </c>
      <c r="CI86" s="190">
        <v>0</v>
      </c>
      <c r="CJ86" s="120" t="s">
        <v>258</v>
      </c>
    </row>
    <row r="87" ht="63">
      <c r="A87" s="24" t="s">
        <v>104</v>
      </c>
      <c r="B87" s="48" t="s">
        <v>188</v>
      </c>
      <c r="C87" s="25" t="s">
        <v>189</v>
      </c>
      <c r="D87" s="190">
        <v>0</v>
      </c>
      <c r="E87" s="190">
        <v>0</v>
      </c>
      <c r="F87" s="190">
        <v>4.2000000000000002</v>
      </c>
      <c r="G87" s="190">
        <v>0</v>
      </c>
      <c r="H87" s="190">
        <v>0</v>
      </c>
      <c r="I87" s="190">
        <v>0</v>
      </c>
      <c r="J87" s="190">
        <v>0</v>
      </c>
      <c r="K87" s="190">
        <v>0</v>
      </c>
      <c r="L87" s="190">
        <v>0</v>
      </c>
      <c r="M87" s="190">
        <v>0</v>
      </c>
      <c r="N87" s="190">
        <v>0</v>
      </c>
      <c r="O87" s="190">
        <v>0</v>
      </c>
      <c r="P87" s="190">
        <v>0</v>
      </c>
      <c r="Q87" s="190">
        <v>0</v>
      </c>
      <c r="R87" s="190">
        <v>0</v>
      </c>
      <c r="S87" s="190">
        <v>0</v>
      </c>
      <c r="T87" s="190">
        <v>0</v>
      </c>
      <c r="U87" s="190">
        <v>0</v>
      </c>
      <c r="V87" s="190">
        <v>0</v>
      </c>
      <c r="W87" s="190">
        <v>0</v>
      </c>
      <c r="X87" s="190">
        <v>0</v>
      </c>
      <c r="Y87" s="190">
        <v>0</v>
      </c>
      <c r="Z87" s="190">
        <v>0</v>
      </c>
      <c r="AA87" s="190">
        <v>0</v>
      </c>
      <c r="AB87" s="190">
        <v>0</v>
      </c>
      <c r="AC87" s="190">
        <v>0</v>
      </c>
      <c r="AD87" s="190">
        <v>0</v>
      </c>
      <c r="AE87" s="190">
        <v>0</v>
      </c>
      <c r="AF87" s="190">
        <v>0</v>
      </c>
      <c r="AG87" s="190">
        <v>0</v>
      </c>
      <c r="AH87" s="190">
        <v>0</v>
      </c>
      <c r="AI87" s="190">
        <v>0</v>
      </c>
      <c r="AJ87" s="190">
        <v>0</v>
      </c>
      <c r="AK87" s="190">
        <v>0</v>
      </c>
      <c r="AL87" s="190">
        <v>0</v>
      </c>
      <c r="AM87" s="190">
        <v>0</v>
      </c>
      <c r="AN87" s="190">
        <v>0</v>
      </c>
      <c r="AO87" s="190">
        <v>0</v>
      </c>
      <c r="AP87" s="190">
        <v>0</v>
      </c>
      <c r="AQ87" s="190">
        <v>0</v>
      </c>
      <c r="AR87" s="190">
        <v>0</v>
      </c>
      <c r="AS87" s="190">
        <v>0</v>
      </c>
      <c r="AT87" s="190">
        <v>0</v>
      </c>
      <c r="AU87" s="190">
        <v>0</v>
      </c>
      <c r="AV87" s="190">
        <v>0</v>
      </c>
      <c r="AW87" s="190">
        <v>0</v>
      </c>
      <c r="AX87" s="190">
        <v>0</v>
      </c>
      <c r="AY87" s="190">
        <v>0</v>
      </c>
      <c r="AZ87" s="190">
        <v>0</v>
      </c>
      <c r="BA87" s="190">
        <v>0</v>
      </c>
      <c r="BB87" s="190">
        <v>0</v>
      </c>
      <c r="BC87" s="190">
        <v>0</v>
      </c>
      <c r="BD87" s="190">
        <v>0</v>
      </c>
      <c r="BE87" s="190">
        <v>0</v>
      </c>
      <c r="BF87" s="190">
        <v>0</v>
      </c>
      <c r="BG87" s="190">
        <v>0</v>
      </c>
      <c r="BH87" s="190">
        <v>0</v>
      </c>
      <c r="BI87" s="190">
        <v>0</v>
      </c>
      <c r="BJ87" s="190">
        <v>4.2000000000000002</v>
      </c>
      <c r="BK87" s="190">
        <v>0</v>
      </c>
      <c r="BL87" s="190">
        <v>0</v>
      </c>
      <c r="BM87" s="190">
        <v>0</v>
      </c>
      <c r="BN87" s="190">
        <v>0</v>
      </c>
      <c r="BO87" s="190">
        <v>0</v>
      </c>
      <c r="BP87" s="190">
        <v>0</v>
      </c>
      <c r="BQ87" s="190">
        <v>0</v>
      </c>
      <c r="BR87" s="190">
        <v>0</v>
      </c>
      <c r="BS87" s="190">
        <v>0</v>
      </c>
      <c r="BT87" s="190">
        <v>0</v>
      </c>
      <c r="BU87" s="190">
        <v>0</v>
      </c>
      <c r="BV87" s="190">
        <v>0</v>
      </c>
      <c r="BW87" s="190">
        <v>0</v>
      </c>
      <c r="BX87" s="190">
        <v>4.2000000000000002</v>
      </c>
      <c r="BY87" s="190">
        <v>0</v>
      </c>
      <c r="BZ87" s="190">
        <v>0</v>
      </c>
      <c r="CA87" s="190">
        <v>0</v>
      </c>
      <c r="CB87" s="190">
        <v>0</v>
      </c>
      <c r="CC87" s="190">
        <v>0</v>
      </c>
      <c r="CD87" s="190">
        <v>0</v>
      </c>
      <c r="CE87" s="190">
        <v>0</v>
      </c>
      <c r="CF87" s="190">
        <v>0</v>
      </c>
      <c r="CG87" s="190">
        <v>0</v>
      </c>
      <c r="CH87" s="190">
        <v>0</v>
      </c>
      <c r="CI87" s="190">
        <v>0</v>
      </c>
      <c r="CJ87" s="120" t="s">
        <v>258</v>
      </c>
    </row>
    <row r="88" ht="63">
      <c r="A88" s="24" t="s">
        <v>107</v>
      </c>
      <c r="B88" s="48" t="s">
        <v>190</v>
      </c>
      <c r="C88" s="25" t="s">
        <v>191</v>
      </c>
      <c r="D88" s="190">
        <v>0</v>
      </c>
      <c r="E88" s="190">
        <v>0</v>
      </c>
      <c r="F88" s="190">
        <v>7.7000000000000002</v>
      </c>
      <c r="G88" s="190">
        <v>0</v>
      </c>
      <c r="H88" s="190">
        <v>0</v>
      </c>
      <c r="I88" s="190">
        <v>0</v>
      </c>
      <c r="J88" s="190">
        <v>0</v>
      </c>
      <c r="K88" s="190">
        <v>0</v>
      </c>
      <c r="L88" s="190">
        <v>0</v>
      </c>
      <c r="M88" s="190">
        <v>0</v>
      </c>
      <c r="N88" s="190">
        <v>0</v>
      </c>
      <c r="O88" s="190">
        <v>0</v>
      </c>
      <c r="P88" s="190">
        <v>0</v>
      </c>
      <c r="Q88" s="190">
        <v>0</v>
      </c>
      <c r="R88" s="190">
        <v>0</v>
      </c>
      <c r="S88" s="190">
        <v>0</v>
      </c>
      <c r="T88" s="190">
        <v>0</v>
      </c>
      <c r="U88" s="190">
        <v>0</v>
      </c>
      <c r="V88" s="190">
        <v>0</v>
      </c>
      <c r="W88" s="190">
        <v>0</v>
      </c>
      <c r="X88" s="190">
        <v>0</v>
      </c>
      <c r="Y88" s="190">
        <v>0</v>
      </c>
      <c r="Z88" s="190">
        <v>0</v>
      </c>
      <c r="AA88" s="190">
        <v>0</v>
      </c>
      <c r="AB88" s="190">
        <v>0</v>
      </c>
      <c r="AC88" s="190">
        <v>0</v>
      </c>
      <c r="AD88" s="190">
        <v>0</v>
      </c>
      <c r="AE88" s="190">
        <v>0</v>
      </c>
      <c r="AF88" s="190">
        <v>0</v>
      </c>
      <c r="AG88" s="190">
        <v>0</v>
      </c>
      <c r="AH88" s="190">
        <v>0</v>
      </c>
      <c r="AI88" s="190">
        <v>0</v>
      </c>
      <c r="AJ88" s="190">
        <v>0</v>
      </c>
      <c r="AK88" s="190">
        <v>0</v>
      </c>
      <c r="AL88" s="190">
        <v>0</v>
      </c>
      <c r="AM88" s="190">
        <v>0</v>
      </c>
      <c r="AN88" s="190">
        <v>0</v>
      </c>
      <c r="AO88" s="190">
        <v>0</v>
      </c>
      <c r="AP88" s="190">
        <v>0</v>
      </c>
      <c r="AQ88" s="190">
        <v>0</v>
      </c>
      <c r="AR88" s="190">
        <v>0</v>
      </c>
      <c r="AS88" s="190">
        <v>0</v>
      </c>
      <c r="AT88" s="190">
        <v>0</v>
      </c>
      <c r="AU88" s="190">
        <v>0</v>
      </c>
      <c r="AV88" s="190">
        <v>7.7000000000000002</v>
      </c>
      <c r="AW88" s="190">
        <v>0</v>
      </c>
      <c r="AX88" s="190">
        <v>0</v>
      </c>
      <c r="AY88" s="190">
        <v>0</v>
      </c>
      <c r="AZ88" s="190">
        <v>0</v>
      </c>
      <c r="BA88" s="190">
        <v>0</v>
      </c>
      <c r="BB88" s="190">
        <v>0</v>
      </c>
      <c r="BC88" s="190">
        <v>0</v>
      </c>
      <c r="BD88" s="190">
        <v>0</v>
      </c>
      <c r="BE88" s="190">
        <v>0</v>
      </c>
      <c r="BF88" s="190">
        <v>0</v>
      </c>
      <c r="BG88" s="190">
        <v>0</v>
      </c>
      <c r="BH88" s="190">
        <v>0</v>
      </c>
      <c r="BI88" s="190">
        <v>0</v>
      </c>
      <c r="BJ88" s="190">
        <v>0</v>
      </c>
      <c r="BK88" s="190">
        <v>0</v>
      </c>
      <c r="BL88" s="190">
        <v>0</v>
      </c>
      <c r="BM88" s="190">
        <v>0</v>
      </c>
      <c r="BN88" s="190">
        <v>0</v>
      </c>
      <c r="BO88" s="190">
        <v>0</v>
      </c>
      <c r="BP88" s="190">
        <v>0</v>
      </c>
      <c r="BQ88" s="190">
        <v>0</v>
      </c>
      <c r="BR88" s="190">
        <v>0</v>
      </c>
      <c r="BS88" s="190">
        <v>0</v>
      </c>
      <c r="BT88" s="190">
        <v>0</v>
      </c>
      <c r="BU88" s="190">
        <v>0</v>
      </c>
      <c r="BV88" s="190">
        <v>0</v>
      </c>
      <c r="BW88" s="190">
        <v>0</v>
      </c>
      <c r="BX88" s="190">
        <v>7.7000000000000002</v>
      </c>
      <c r="BY88" s="190">
        <v>0</v>
      </c>
      <c r="BZ88" s="190">
        <v>0</v>
      </c>
      <c r="CA88" s="190">
        <v>0</v>
      </c>
      <c r="CB88" s="190">
        <v>0</v>
      </c>
      <c r="CC88" s="190">
        <v>0</v>
      </c>
      <c r="CD88" s="190">
        <v>0</v>
      </c>
      <c r="CE88" s="190">
        <v>0</v>
      </c>
      <c r="CF88" s="190">
        <v>0</v>
      </c>
      <c r="CG88" s="190">
        <v>0</v>
      </c>
      <c r="CH88" s="190">
        <v>0</v>
      </c>
      <c r="CI88" s="190">
        <v>0</v>
      </c>
      <c r="CJ88" s="120" t="s">
        <v>258</v>
      </c>
    </row>
    <row r="89" ht="78.75">
      <c r="A89" s="24" t="s">
        <v>110</v>
      </c>
      <c r="B89" s="48" t="s">
        <v>192</v>
      </c>
      <c r="C89" s="25" t="s">
        <v>193</v>
      </c>
      <c r="D89" s="190">
        <v>0</v>
      </c>
      <c r="E89" s="190">
        <v>0</v>
      </c>
      <c r="F89" s="190">
        <v>4.7560000000000002</v>
      </c>
      <c r="G89" s="190">
        <v>0</v>
      </c>
      <c r="H89" s="190">
        <v>0</v>
      </c>
      <c r="I89" s="190">
        <v>0</v>
      </c>
      <c r="J89" s="190">
        <v>0</v>
      </c>
      <c r="K89" s="190">
        <v>0</v>
      </c>
      <c r="L89" s="190">
        <v>0</v>
      </c>
      <c r="M89" s="190">
        <v>0</v>
      </c>
      <c r="N89" s="190">
        <v>0</v>
      </c>
      <c r="O89" s="190">
        <v>0</v>
      </c>
      <c r="P89" s="190">
        <v>0</v>
      </c>
      <c r="Q89" s="190">
        <v>0</v>
      </c>
      <c r="R89" s="190">
        <v>0</v>
      </c>
      <c r="S89" s="190">
        <v>0</v>
      </c>
      <c r="T89" s="190">
        <v>0</v>
      </c>
      <c r="U89" s="190">
        <v>0</v>
      </c>
      <c r="V89" s="190">
        <v>0</v>
      </c>
      <c r="W89" s="190">
        <v>0</v>
      </c>
      <c r="X89" s="190">
        <v>0</v>
      </c>
      <c r="Y89" s="190">
        <v>0</v>
      </c>
      <c r="Z89" s="190">
        <v>0</v>
      </c>
      <c r="AA89" s="190">
        <v>0</v>
      </c>
      <c r="AB89" s="190">
        <v>0</v>
      </c>
      <c r="AC89" s="190">
        <v>0</v>
      </c>
      <c r="AD89" s="190">
        <v>0</v>
      </c>
      <c r="AE89" s="190">
        <v>0</v>
      </c>
      <c r="AF89" s="190">
        <v>0</v>
      </c>
      <c r="AG89" s="190">
        <v>0</v>
      </c>
      <c r="AH89" s="190">
        <v>0</v>
      </c>
      <c r="AI89" s="190">
        <v>0</v>
      </c>
      <c r="AJ89" s="190">
        <v>0</v>
      </c>
      <c r="AK89" s="190">
        <v>0</v>
      </c>
      <c r="AL89" s="190">
        <v>0</v>
      </c>
      <c r="AM89" s="190">
        <v>0</v>
      </c>
      <c r="AN89" s="190">
        <v>0</v>
      </c>
      <c r="AO89" s="190">
        <v>0</v>
      </c>
      <c r="AP89" s="190">
        <v>0</v>
      </c>
      <c r="AQ89" s="190">
        <v>0</v>
      </c>
      <c r="AR89" s="190">
        <v>0</v>
      </c>
      <c r="AS89" s="190">
        <v>0</v>
      </c>
      <c r="AT89" s="190">
        <v>0</v>
      </c>
      <c r="AU89" s="190">
        <v>0</v>
      </c>
      <c r="AV89" s="190">
        <v>4.7599999999999998</v>
      </c>
      <c r="AW89" s="190">
        <v>0</v>
      </c>
      <c r="AX89" s="190">
        <v>0</v>
      </c>
      <c r="AY89" s="190">
        <v>0</v>
      </c>
      <c r="AZ89" s="190">
        <v>0</v>
      </c>
      <c r="BA89" s="190">
        <v>0</v>
      </c>
      <c r="BB89" s="190">
        <v>0</v>
      </c>
      <c r="BC89" s="190">
        <v>0</v>
      </c>
      <c r="BD89" s="190">
        <v>0</v>
      </c>
      <c r="BE89" s="190">
        <v>0</v>
      </c>
      <c r="BF89" s="190">
        <v>0</v>
      </c>
      <c r="BG89" s="190">
        <v>0</v>
      </c>
      <c r="BH89" s="190">
        <v>0</v>
      </c>
      <c r="BI89" s="190">
        <v>0</v>
      </c>
      <c r="BJ89" s="190">
        <v>0</v>
      </c>
      <c r="BK89" s="190">
        <v>0</v>
      </c>
      <c r="BL89" s="190">
        <v>0</v>
      </c>
      <c r="BM89" s="190">
        <v>0</v>
      </c>
      <c r="BN89" s="190">
        <v>0</v>
      </c>
      <c r="BO89" s="190">
        <v>0</v>
      </c>
      <c r="BP89" s="190">
        <v>0</v>
      </c>
      <c r="BQ89" s="190">
        <v>0</v>
      </c>
      <c r="BR89" s="190">
        <v>0</v>
      </c>
      <c r="BS89" s="190">
        <v>0</v>
      </c>
      <c r="BT89" s="190">
        <v>0</v>
      </c>
      <c r="BU89" s="190">
        <v>0</v>
      </c>
      <c r="BV89" s="190">
        <v>0</v>
      </c>
      <c r="BW89" s="190">
        <v>0</v>
      </c>
      <c r="BX89" s="190">
        <v>4.7599999999999998</v>
      </c>
      <c r="BY89" s="190">
        <v>0</v>
      </c>
      <c r="BZ89" s="190">
        <v>0</v>
      </c>
      <c r="CA89" s="190">
        <v>0</v>
      </c>
      <c r="CB89" s="190">
        <v>0</v>
      </c>
      <c r="CC89" s="190">
        <v>0</v>
      </c>
      <c r="CD89" s="190">
        <v>0</v>
      </c>
      <c r="CE89" s="190">
        <v>0</v>
      </c>
      <c r="CF89" s="190">
        <v>0</v>
      </c>
      <c r="CG89" s="190">
        <v>0</v>
      </c>
      <c r="CH89" s="190">
        <v>0</v>
      </c>
      <c r="CI89" s="190">
        <v>0</v>
      </c>
      <c r="CJ89" s="120" t="s">
        <v>258</v>
      </c>
    </row>
  </sheetData>
  <sheetProtection password="0" autoFilter="0" content="1" deleteColumns="0" deleteRows="0" formatCells="0" formatColumns="0" formatRows="0" insertColumns="0" insertHyperlinks="0" insertRows="0" pivotTables="0" selectLockedCells="1" selectUnlockedCells="1" sheet="0" sort="0"/>
  <mergeCells count="34">
    <mergeCell ref="A4:AS4"/>
    <mergeCell ref="A5:AS5"/>
    <mergeCell ref="A6:AS6"/>
    <mergeCell ref="A7:AS7"/>
    <mergeCell ref="A8:AS8"/>
    <mergeCell ref="A9:AS9"/>
    <mergeCell ref="A10:AS10"/>
    <mergeCell ref="A11:AS11"/>
    <mergeCell ref="A12:AS12"/>
    <mergeCell ref="A13:CI13"/>
    <mergeCell ref="A14:A17"/>
    <mergeCell ref="B14:B17"/>
    <mergeCell ref="C14:C17"/>
    <mergeCell ref="D14:Q15"/>
    <mergeCell ref="R14:AE15"/>
    <mergeCell ref="AF14:AS14"/>
    <mergeCell ref="AT14:CI14"/>
    <mergeCell ref="CJ14:CJ17"/>
    <mergeCell ref="AF15:AS15"/>
    <mergeCell ref="AT15:BG15"/>
    <mergeCell ref="BH15:BU15"/>
    <mergeCell ref="BV15:CI15"/>
    <mergeCell ref="D16:J16"/>
    <mergeCell ref="K16:Q16"/>
    <mergeCell ref="R16:X16"/>
    <mergeCell ref="Y16:AE16"/>
    <mergeCell ref="AF16:AL16"/>
    <mergeCell ref="AM16:AS16"/>
    <mergeCell ref="AT16:AZ16"/>
    <mergeCell ref="BA16:BG16"/>
    <mergeCell ref="BH16:BN16"/>
    <mergeCell ref="BO16:BU16"/>
    <mergeCell ref="BV16:CB16"/>
    <mergeCell ref="CC16:CI16"/>
  </mergeCells>
  <printOptions headings="0" gridLines="0"/>
  <pageMargins left="0.70866141732283472" right="0.70866141732283472" top="0.74803149606299213" bottom="0.74803149606299213" header="0.31496062992125978" footer="0.31496062992125978"/>
  <pageSetup paperSize="8" scale="6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1" zoomScale="80" workbookViewId="0">
      <selection activeCell="A16" activeCellId="0" sqref="A16:C86"/>
    </sheetView>
  </sheetViews>
  <sheetFormatPr defaultColWidth="8" defaultRowHeight="15"/>
  <cols>
    <col bestFit="0" customWidth="1" min="1" max="1" style="13" width="11.375"/>
    <col bestFit="0" customWidth="1" min="2" max="2" style="13" width="31.5"/>
    <col bestFit="0" customWidth="1" min="3" max="3" style="13" width="13.875"/>
    <col bestFit="0" customWidth="1" min="4" max="4" style="13" width="15.375"/>
    <col bestFit="1" customWidth="1" min="5" max="6" style="13" width="5.25"/>
    <col bestFit="0" customWidth="1" min="7" max="9" style="13" width="5.25"/>
    <col bestFit="0" customWidth="1" min="10" max="29" style="13" width="6"/>
    <col bestFit="0" customWidth="1" min="30" max="30" style="13" width="5.75"/>
    <col bestFit="0" customWidth="1" min="31" max="31" style="13" width="16.125"/>
    <col bestFit="0" customWidth="1" min="32" max="32" style="13" width="21.25"/>
    <col bestFit="0" customWidth="1" min="33" max="33" style="13" width="12.625"/>
    <col bestFit="0" customWidth="1" min="34" max="34" style="13" width="22.375"/>
    <col bestFit="0" customWidth="1" min="35" max="35" style="13" width="10.875"/>
    <col bestFit="0" customWidth="1" min="36" max="36" style="13" width="17.375"/>
    <col bestFit="0" customWidth="1" min="37" max="38" style="13" width="4.125"/>
    <col bestFit="0" customWidth="1" min="39" max="39" style="13" width="3.75"/>
    <col bestFit="0" customWidth="1" min="40" max="40" style="13" width="3.875"/>
    <col bestFit="0" customWidth="1" min="41" max="41" style="13" width="4.5"/>
    <col bestFit="0" customWidth="1" min="42" max="42" style="13" width="5"/>
    <col bestFit="0" customWidth="1" min="43" max="43" style="13" width="5.5"/>
    <col bestFit="0" customWidth="1" min="44" max="44" style="13" width="5.75"/>
    <col bestFit="0" customWidth="1" min="45" max="45" style="13" width="5.5"/>
    <col bestFit="0" customWidth="1" min="46" max="47" style="13" width="5"/>
    <col bestFit="0" customWidth="1" min="48" max="48" style="13" width="12.875"/>
    <col bestFit="0" customWidth="1" min="49" max="58" style="13" width="5"/>
    <col bestFit="0" customWidth="0" min="59" max="16384" style="13" width="9"/>
  </cols>
  <sheetData>
    <row r="1" ht="17.25">
      <c r="Q1" s="13"/>
      <c r="R1" s="13"/>
      <c r="S1" s="13"/>
      <c r="T1" s="13"/>
      <c r="U1" s="13"/>
      <c r="V1" s="13"/>
      <c r="W1" s="13"/>
      <c r="X1" s="13"/>
      <c r="AC1" s="2" t="s">
        <v>610</v>
      </c>
    </row>
    <row r="2" ht="17.25">
      <c r="Q2" s="13"/>
      <c r="R2" s="13"/>
      <c r="S2" s="13"/>
      <c r="T2" s="13"/>
      <c r="U2" s="13"/>
      <c r="V2" s="13"/>
      <c r="W2" s="13"/>
      <c r="X2" s="13"/>
      <c r="AC2" s="4" t="s">
        <v>1</v>
      </c>
    </row>
    <row r="3" ht="17.25">
      <c r="Q3" s="13"/>
      <c r="R3" s="13"/>
      <c r="S3" s="13"/>
      <c r="T3" s="13"/>
      <c r="U3" s="13"/>
      <c r="V3" s="13"/>
      <c r="W3" s="13"/>
      <c r="X3" s="13"/>
      <c r="AC3" s="4" t="s">
        <v>2</v>
      </c>
    </row>
    <row r="4" ht="15.75">
      <c r="A4" s="139" t="s">
        <v>611</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6" ht="15.75">
      <c r="A6" s="9" t="s">
        <v>368</v>
      </c>
      <c r="B6" s="9"/>
      <c r="C6" s="9"/>
      <c r="D6" s="9"/>
      <c r="E6" s="9"/>
      <c r="F6" s="9"/>
      <c r="G6" s="9"/>
      <c r="H6" s="9"/>
      <c r="I6" s="9"/>
      <c r="J6" s="9"/>
      <c r="K6" s="9"/>
      <c r="L6" s="9"/>
      <c r="M6" s="9"/>
      <c r="N6" s="9"/>
      <c r="O6" s="9"/>
      <c r="P6" s="9"/>
      <c r="Q6" s="9"/>
      <c r="R6" s="9"/>
      <c r="S6" s="9"/>
      <c r="T6" s="9"/>
      <c r="U6" s="9"/>
      <c r="V6" s="9"/>
      <c r="W6" s="9"/>
      <c r="X6" s="9"/>
      <c r="Y6" s="9"/>
      <c r="Z6" s="9"/>
      <c r="AA6" s="9"/>
      <c r="AB6" s="9"/>
      <c r="AC6" s="9"/>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row>
    <row r="9" ht="18.75" customHeight="1">
      <c r="A9" s="12" t="s">
        <v>369</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ht="15.75">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42"/>
      <c r="Z10" s="13"/>
      <c r="AA10" s="13"/>
      <c r="AB10" s="13"/>
      <c r="AC10" s="13"/>
      <c r="AD10" s="13"/>
      <c r="AE10" s="13"/>
      <c r="AF10" s="13"/>
      <c r="AG10" s="13"/>
      <c r="AH10" s="13"/>
      <c r="AI10" s="13"/>
      <c r="AJ10" s="13"/>
      <c r="AK10" s="13"/>
      <c r="AL10" s="13"/>
      <c r="AM10" s="13"/>
      <c r="AN10" s="13"/>
    </row>
    <row r="11" ht="15.75" customHeight="1">
      <c r="A11" s="31" t="s">
        <v>10</v>
      </c>
      <c r="B11" s="31" t="s">
        <v>11</v>
      </c>
      <c r="C11" s="31" t="s">
        <v>371</v>
      </c>
      <c r="D11" s="31" t="s">
        <v>612</v>
      </c>
      <c r="E11" s="200" t="s">
        <v>613</v>
      </c>
      <c r="F11" s="201"/>
      <c r="G11" s="201"/>
      <c r="H11" s="201"/>
      <c r="I11" s="202"/>
      <c r="J11" s="38" t="s">
        <v>614</v>
      </c>
      <c r="K11" s="38"/>
      <c r="L11" s="38"/>
      <c r="M11" s="38"/>
      <c r="N11" s="38"/>
      <c r="O11" s="38"/>
      <c r="P11" s="38"/>
      <c r="Q11" s="38"/>
      <c r="R11" s="38"/>
      <c r="S11" s="38"/>
      <c r="T11" s="38"/>
      <c r="U11" s="38"/>
      <c r="V11" s="38"/>
      <c r="W11" s="38"/>
      <c r="X11" s="38"/>
      <c r="Y11" s="38"/>
      <c r="Z11" s="38"/>
      <c r="AA11" s="38"/>
      <c r="AB11" s="38"/>
      <c r="AC11" s="38"/>
      <c r="AD11" s="13"/>
      <c r="AE11" s="13"/>
      <c r="AF11" s="13"/>
      <c r="AG11" s="13"/>
      <c r="AH11" s="13"/>
      <c r="AI11" s="13"/>
      <c r="AJ11" s="13"/>
      <c r="AK11" s="13"/>
      <c r="AL11" s="13"/>
      <c r="AM11" s="13"/>
      <c r="AN11" s="13"/>
    </row>
    <row r="12" ht="65.25" customHeight="1">
      <c r="A12" s="31"/>
      <c r="B12" s="31"/>
      <c r="C12" s="31"/>
      <c r="D12" s="31"/>
      <c r="E12" s="207"/>
      <c r="F12" s="208"/>
      <c r="G12" s="208"/>
      <c r="H12" s="208"/>
      <c r="I12" s="209"/>
      <c r="J12" s="152">
        <v>2018</v>
      </c>
      <c r="K12" s="152"/>
      <c r="L12" s="152"/>
      <c r="M12" s="152"/>
      <c r="N12" s="152"/>
      <c r="O12" s="152">
        <v>2019</v>
      </c>
      <c r="P12" s="152"/>
      <c r="Q12" s="152"/>
      <c r="R12" s="152"/>
      <c r="S12" s="152"/>
      <c r="T12" s="152">
        <v>2020</v>
      </c>
      <c r="U12" s="152"/>
      <c r="V12" s="152"/>
      <c r="W12" s="152"/>
      <c r="X12" s="152"/>
      <c r="Y12" s="31" t="s">
        <v>407</v>
      </c>
      <c r="Z12" s="31"/>
      <c r="AA12" s="31"/>
      <c r="AB12" s="31"/>
      <c r="AC12" s="31"/>
      <c r="AD12" s="13"/>
      <c r="AE12" s="13"/>
      <c r="AF12" s="13"/>
      <c r="AG12" s="13"/>
      <c r="AH12" s="13"/>
      <c r="AI12" s="13"/>
      <c r="AJ12" s="13"/>
      <c r="AK12" s="13"/>
      <c r="AL12" s="13"/>
      <c r="AM12" s="13"/>
      <c r="AN12" s="13"/>
    </row>
    <row r="13" ht="60.75" customHeight="1">
      <c r="A13" s="31"/>
      <c r="B13" s="31"/>
      <c r="C13" s="31"/>
      <c r="D13" s="31"/>
      <c r="E13" s="152" t="s">
        <v>218</v>
      </c>
      <c r="F13" s="152"/>
      <c r="G13" s="152"/>
      <c r="H13" s="152"/>
      <c r="I13" s="152"/>
      <c r="J13" s="152" t="s">
        <v>218</v>
      </c>
      <c r="K13" s="152"/>
      <c r="L13" s="152"/>
      <c r="M13" s="152"/>
      <c r="N13" s="152"/>
      <c r="O13" s="152" t="s">
        <v>218</v>
      </c>
      <c r="P13" s="152"/>
      <c r="Q13" s="152"/>
      <c r="R13" s="152"/>
      <c r="S13" s="152"/>
      <c r="T13" s="152" t="s">
        <v>218</v>
      </c>
      <c r="U13" s="152"/>
      <c r="V13" s="152"/>
      <c r="W13" s="152"/>
      <c r="X13" s="152"/>
      <c r="Y13" s="152" t="s">
        <v>211</v>
      </c>
      <c r="Z13" s="152"/>
      <c r="AA13" s="152"/>
      <c r="AB13" s="152"/>
      <c r="AC13" s="152"/>
      <c r="AD13" s="13"/>
      <c r="AE13" s="13"/>
      <c r="AF13" s="13"/>
      <c r="AG13" s="13"/>
      <c r="AH13" s="13"/>
      <c r="AI13" s="13"/>
      <c r="AJ13" s="13"/>
      <c r="AK13" s="13"/>
      <c r="AL13" s="13"/>
      <c r="AM13" s="13"/>
      <c r="AN13" s="13"/>
    </row>
    <row r="14" ht="65.25" customHeight="1">
      <c r="A14" s="31"/>
      <c r="B14" s="31"/>
      <c r="C14" s="31"/>
      <c r="D14" s="31"/>
      <c r="E14" s="121" t="s">
        <v>411</v>
      </c>
      <c r="F14" s="121" t="s">
        <v>412</v>
      </c>
      <c r="G14" s="121" t="s">
        <v>413</v>
      </c>
      <c r="H14" s="121" t="s">
        <v>414</v>
      </c>
      <c r="I14" s="121" t="s">
        <v>415</v>
      </c>
      <c r="J14" s="121" t="s">
        <v>411</v>
      </c>
      <c r="K14" s="121" t="s">
        <v>412</v>
      </c>
      <c r="L14" s="121" t="s">
        <v>413</v>
      </c>
      <c r="M14" s="121" t="s">
        <v>414</v>
      </c>
      <c r="N14" s="121" t="s">
        <v>415</v>
      </c>
      <c r="O14" s="121" t="s">
        <v>411</v>
      </c>
      <c r="P14" s="121" t="s">
        <v>412</v>
      </c>
      <c r="Q14" s="121" t="s">
        <v>413</v>
      </c>
      <c r="R14" s="121" t="s">
        <v>414</v>
      </c>
      <c r="S14" s="121" t="s">
        <v>415</v>
      </c>
      <c r="T14" s="121" t="s">
        <v>411</v>
      </c>
      <c r="U14" s="121" t="s">
        <v>412</v>
      </c>
      <c r="V14" s="121" t="s">
        <v>413</v>
      </c>
      <c r="W14" s="121" t="s">
        <v>414</v>
      </c>
      <c r="X14" s="121" t="s">
        <v>415</v>
      </c>
      <c r="Y14" s="121" t="s">
        <v>411</v>
      </c>
      <c r="Z14" s="121" t="s">
        <v>412</v>
      </c>
      <c r="AA14" s="121" t="s">
        <v>413</v>
      </c>
      <c r="AB14" s="121" t="s">
        <v>414</v>
      </c>
      <c r="AC14" s="121" t="s">
        <v>415</v>
      </c>
      <c r="AD14" s="13"/>
      <c r="AE14" s="13"/>
      <c r="AF14" s="13"/>
      <c r="AG14" s="13"/>
      <c r="AH14" s="13"/>
      <c r="AI14" s="13"/>
      <c r="AJ14" s="13"/>
      <c r="AK14" s="13"/>
      <c r="AL14" s="13"/>
      <c r="AM14" s="13"/>
      <c r="AN14" s="13"/>
    </row>
    <row r="15" ht="15.75">
      <c r="A15" s="152">
        <v>1</v>
      </c>
      <c r="B15" s="152">
        <v>2</v>
      </c>
      <c r="C15" s="152">
        <v>3</v>
      </c>
      <c r="D15" s="152">
        <v>4</v>
      </c>
      <c r="E15" s="165" t="s">
        <v>534</v>
      </c>
      <c r="F15" s="165" t="s">
        <v>535</v>
      </c>
      <c r="G15" s="165" t="s">
        <v>536</v>
      </c>
      <c r="H15" s="165" t="s">
        <v>537</v>
      </c>
      <c r="I15" s="165" t="s">
        <v>538</v>
      </c>
      <c r="J15" s="165" t="s">
        <v>416</v>
      </c>
      <c r="K15" s="165" t="s">
        <v>417</v>
      </c>
      <c r="L15" s="165" t="s">
        <v>418</v>
      </c>
      <c r="M15" s="165" t="s">
        <v>419</v>
      </c>
      <c r="N15" s="165" t="s">
        <v>420</v>
      </c>
      <c r="O15" s="165" t="s">
        <v>423</v>
      </c>
      <c r="P15" s="165" t="s">
        <v>424</v>
      </c>
      <c r="Q15" s="165" t="s">
        <v>425</v>
      </c>
      <c r="R15" s="165" t="s">
        <v>426</v>
      </c>
      <c r="S15" s="165" t="s">
        <v>427</v>
      </c>
      <c r="T15" s="165" t="s">
        <v>582</v>
      </c>
      <c r="U15" s="165" t="s">
        <v>583</v>
      </c>
      <c r="V15" s="165" t="s">
        <v>584</v>
      </c>
      <c r="W15" s="165" t="s">
        <v>585</v>
      </c>
      <c r="X15" s="165" t="s">
        <v>586</v>
      </c>
      <c r="Y15" s="165" t="s">
        <v>430</v>
      </c>
      <c r="Z15" s="165" t="s">
        <v>431</v>
      </c>
      <c r="AA15" s="165" t="s">
        <v>432</v>
      </c>
      <c r="AB15" s="165" t="s">
        <v>433</v>
      </c>
      <c r="AC15" s="165" t="s">
        <v>434</v>
      </c>
      <c r="AD15" s="13"/>
      <c r="AE15" s="13"/>
      <c r="AF15" s="13"/>
      <c r="AG15" s="13"/>
      <c r="AH15" s="13"/>
      <c r="AI15" s="13"/>
      <c r="AJ15" s="13"/>
      <c r="AK15" s="13"/>
      <c r="AL15" s="13"/>
      <c r="AM15" s="13"/>
      <c r="AN15" s="13"/>
    </row>
    <row r="16" ht="15.75">
      <c r="A16" s="29"/>
      <c r="B16" s="214" t="s">
        <v>75</v>
      </c>
      <c r="C16" s="29"/>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row>
    <row r="17" ht="45">
      <c r="A17" s="33" t="s">
        <v>77</v>
      </c>
      <c r="B17" s="34" t="s">
        <v>78</v>
      </c>
      <c r="C17" s="126"/>
      <c r="D17" s="120"/>
      <c r="E17" s="190">
        <f>E18+E31</f>
        <v>0</v>
      </c>
      <c r="F17" s="190">
        <f t="shared" ref="F17:AB17" si="163">F18+F31</f>
        <v>0</v>
      </c>
      <c r="G17" s="190">
        <f t="shared" si="163"/>
        <v>0</v>
      </c>
      <c r="H17" s="190">
        <f t="shared" si="163"/>
        <v>0</v>
      </c>
      <c r="I17" s="190">
        <f t="shared" si="163"/>
        <v>0</v>
      </c>
      <c r="J17" s="190">
        <f t="shared" si="163"/>
        <v>0</v>
      </c>
      <c r="K17" s="190">
        <f t="shared" si="163"/>
        <v>0</v>
      </c>
      <c r="L17" s="190">
        <f t="shared" si="163"/>
        <v>0</v>
      </c>
      <c r="M17" s="190">
        <f t="shared" si="163"/>
        <v>0</v>
      </c>
      <c r="N17" s="190">
        <f t="shared" si="163"/>
        <v>1</v>
      </c>
      <c r="O17" s="190">
        <f t="shared" si="163"/>
        <v>0</v>
      </c>
      <c r="P17" s="190">
        <f t="shared" si="163"/>
        <v>0</v>
      </c>
      <c r="Q17" s="190">
        <f t="shared" si="163"/>
        <v>4.75</v>
      </c>
      <c r="R17" s="190">
        <f t="shared" si="163"/>
        <v>0</v>
      </c>
      <c r="S17" s="190">
        <f t="shared" si="163"/>
        <v>0</v>
      </c>
      <c r="T17" s="190">
        <f t="shared" si="163"/>
        <v>0</v>
      </c>
      <c r="U17" s="190">
        <f t="shared" si="163"/>
        <v>0</v>
      </c>
      <c r="V17" s="190">
        <f t="shared" si="163"/>
        <v>20.48</v>
      </c>
      <c r="W17" s="190">
        <f t="shared" si="163"/>
        <v>0</v>
      </c>
      <c r="X17" s="190">
        <f t="shared" si="163"/>
        <v>0</v>
      </c>
      <c r="Y17" s="190">
        <f t="shared" si="163"/>
        <v>0</v>
      </c>
      <c r="Z17" s="190">
        <f t="shared" si="163"/>
        <v>0</v>
      </c>
      <c r="AA17" s="190">
        <f t="shared" si="163"/>
        <v>25.23</v>
      </c>
      <c r="AB17" s="190">
        <f t="shared" si="163"/>
        <v>0</v>
      </c>
      <c r="AC17" s="190">
        <f>AC18+AC31</f>
        <v>1</v>
      </c>
    </row>
    <row r="18" ht="60">
      <c r="A18" s="33" t="s">
        <v>79</v>
      </c>
      <c r="B18" s="34" t="s">
        <v>80</v>
      </c>
      <c r="C18" s="126"/>
      <c r="D18" s="120"/>
      <c r="E18" s="190">
        <f t="shared" ref="E18:AC18" si="164">E19</f>
        <v>0</v>
      </c>
      <c r="F18" s="190">
        <f t="shared" si="164"/>
        <v>0</v>
      </c>
      <c r="G18" s="190">
        <f t="shared" si="164"/>
        <v>0</v>
      </c>
      <c r="H18" s="190">
        <f t="shared" si="164"/>
        <v>0</v>
      </c>
      <c r="I18" s="190">
        <f t="shared" si="164"/>
        <v>0</v>
      </c>
      <c r="J18" s="190">
        <f t="shared" si="164"/>
        <v>0</v>
      </c>
      <c r="K18" s="190">
        <f t="shared" si="164"/>
        <v>0</v>
      </c>
      <c r="L18" s="190">
        <f t="shared" si="164"/>
        <v>0</v>
      </c>
      <c r="M18" s="190">
        <f t="shared" si="164"/>
        <v>0</v>
      </c>
      <c r="N18" s="190">
        <f t="shared" si="164"/>
        <v>0</v>
      </c>
      <c r="O18" s="190">
        <f t="shared" si="164"/>
        <v>0</v>
      </c>
      <c r="P18" s="190">
        <f t="shared" si="164"/>
        <v>0</v>
      </c>
      <c r="Q18" s="190">
        <f t="shared" si="164"/>
        <v>4.75</v>
      </c>
      <c r="R18" s="190">
        <f t="shared" si="164"/>
        <v>0</v>
      </c>
      <c r="S18" s="190">
        <f t="shared" si="164"/>
        <v>0</v>
      </c>
      <c r="T18" s="190">
        <f t="shared" si="164"/>
        <v>0</v>
      </c>
      <c r="U18" s="190">
        <f t="shared" si="164"/>
        <v>0</v>
      </c>
      <c r="V18" s="190">
        <f t="shared" si="164"/>
        <v>20.48</v>
      </c>
      <c r="W18" s="190">
        <f t="shared" si="164"/>
        <v>0</v>
      </c>
      <c r="X18" s="190">
        <f t="shared" si="164"/>
        <v>0</v>
      </c>
      <c r="Y18" s="190">
        <f t="shared" si="164"/>
        <v>0</v>
      </c>
      <c r="Z18" s="190">
        <f t="shared" si="164"/>
        <v>0</v>
      </c>
      <c r="AA18" s="190">
        <f t="shared" si="164"/>
        <v>25.23</v>
      </c>
      <c r="AB18" s="190">
        <f t="shared" si="164"/>
        <v>0</v>
      </c>
      <c r="AC18" s="190">
        <f t="shared" si="164"/>
        <v>0</v>
      </c>
    </row>
    <row r="19" ht="45">
      <c r="A19" s="33" t="s">
        <v>81</v>
      </c>
      <c r="B19" s="34" t="s">
        <v>82</v>
      </c>
      <c r="C19" s="126"/>
      <c r="D19" s="120"/>
      <c r="E19" s="190">
        <f t="shared" ref="E19:AC30" si="165">SUM(E20:E30)</f>
        <v>0</v>
      </c>
      <c r="F19" s="190">
        <f t="shared" si="165"/>
        <v>0</v>
      </c>
      <c r="G19" s="190">
        <f t="shared" si="165"/>
        <v>0</v>
      </c>
      <c r="H19" s="190">
        <f t="shared" si="165"/>
        <v>0</v>
      </c>
      <c r="I19" s="190">
        <f t="shared" si="165"/>
        <v>0</v>
      </c>
      <c r="J19" s="190">
        <f t="shared" si="165"/>
        <v>0</v>
      </c>
      <c r="K19" s="190">
        <f t="shared" si="165"/>
        <v>0</v>
      </c>
      <c r="L19" s="190">
        <f t="shared" si="165"/>
        <v>0</v>
      </c>
      <c r="M19" s="190">
        <f t="shared" si="165"/>
        <v>0</v>
      </c>
      <c r="N19" s="190">
        <f t="shared" si="165"/>
        <v>0</v>
      </c>
      <c r="O19" s="190">
        <f t="shared" si="165"/>
        <v>0</v>
      </c>
      <c r="P19" s="190">
        <f t="shared" si="165"/>
        <v>0</v>
      </c>
      <c r="Q19" s="190">
        <f t="shared" si="165"/>
        <v>4.75</v>
      </c>
      <c r="R19" s="190">
        <f t="shared" si="165"/>
        <v>0</v>
      </c>
      <c r="S19" s="190">
        <f t="shared" si="165"/>
        <v>0</v>
      </c>
      <c r="T19" s="190">
        <f t="shared" si="165"/>
        <v>0</v>
      </c>
      <c r="U19" s="190">
        <f t="shared" si="165"/>
        <v>0</v>
      </c>
      <c r="V19" s="190">
        <f t="shared" si="165"/>
        <v>20.48</v>
      </c>
      <c r="W19" s="190">
        <f t="shared" si="165"/>
        <v>0</v>
      </c>
      <c r="X19" s="190">
        <f t="shared" si="165"/>
        <v>0</v>
      </c>
      <c r="Y19" s="190">
        <f t="shared" si="165"/>
        <v>0</v>
      </c>
      <c r="Z19" s="190">
        <f t="shared" si="165"/>
        <v>0</v>
      </c>
      <c r="AA19" s="190">
        <f t="shared" si="165"/>
        <v>25.23</v>
      </c>
      <c r="AB19" s="190">
        <f t="shared" si="165"/>
        <v>0</v>
      </c>
      <c r="AC19" s="190">
        <f t="shared" si="165"/>
        <v>0</v>
      </c>
    </row>
    <row r="20" ht="45">
      <c r="A20" s="36" t="s">
        <v>83</v>
      </c>
      <c r="B20" s="40" t="s">
        <v>84</v>
      </c>
      <c r="C20" s="25" t="s">
        <v>85</v>
      </c>
      <c r="D20" s="120" t="s">
        <v>258</v>
      </c>
      <c r="E20" s="190">
        <f t="shared" si="165"/>
        <v>0</v>
      </c>
      <c r="F20" s="190">
        <f t="shared" ref="F20:F30" si="166">SUM(F21:F31)</f>
        <v>0</v>
      </c>
      <c r="G20" s="190">
        <f t="shared" ref="G20:G30" si="167">SUM(G21:G31)</f>
        <v>0</v>
      </c>
      <c r="H20" s="190">
        <f t="shared" ref="H20:H30" si="168">SUM(H21:H31)</f>
        <v>0</v>
      </c>
      <c r="I20" s="190">
        <f t="shared" ref="I20:I30" si="169">SUM(I21:I31)</f>
        <v>0</v>
      </c>
      <c r="J20" s="190">
        <v>0</v>
      </c>
      <c r="K20" s="190">
        <v>0</v>
      </c>
      <c r="L20" s="190">
        <v>0</v>
      </c>
      <c r="M20" s="190">
        <v>0</v>
      </c>
      <c r="N20" s="190">
        <v>0</v>
      </c>
      <c r="O20" s="190">
        <v>0</v>
      </c>
      <c r="P20" s="190">
        <v>0</v>
      </c>
      <c r="Q20" s="190">
        <v>2.2999999999999998</v>
      </c>
      <c r="R20" s="190">
        <v>0</v>
      </c>
      <c r="S20" s="190">
        <v>0</v>
      </c>
      <c r="T20" s="190">
        <v>0</v>
      </c>
      <c r="U20" s="190">
        <v>0</v>
      </c>
      <c r="V20" s="190">
        <v>0</v>
      </c>
      <c r="W20" s="190">
        <v>0</v>
      </c>
      <c r="X20" s="190">
        <v>0</v>
      </c>
      <c r="Y20" s="190">
        <f t="shared" ref="Y20:AC83" si="170">J20+O20+T20</f>
        <v>0</v>
      </c>
      <c r="Z20" s="190">
        <f>K20+P20+U20</f>
        <v>0</v>
      </c>
      <c r="AA20" s="190">
        <f>L20+Q20+V20</f>
        <v>2.2999999999999998</v>
      </c>
      <c r="AB20" s="190">
        <f>M20+R20+W20</f>
        <v>0</v>
      </c>
      <c r="AC20" s="190">
        <f>N20+S20+X20</f>
        <v>0</v>
      </c>
    </row>
    <row r="21" ht="45">
      <c r="A21" s="36" t="s">
        <v>86</v>
      </c>
      <c r="B21" s="40" t="s">
        <v>87</v>
      </c>
      <c r="C21" s="25" t="s">
        <v>88</v>
      </c>
      <c r="D21" s="120" t="s">
        <v>258</v>
      </c>
      <c r="E21" s="190">
        <f t="shared" si="165"/>
        <v>0</v>
      </c>
      <c r="F21" s="190">
        <f t="shared" si="166"/>
        <v>0</v>
      </c>
      <c r="G21" s="190">
        <f t="shared" si="167"/>
        <v>0</v>
      </c>
      <c r="H21" s="190">
        <f t="shared" si="168"/>
        <v>0</v>
      </c>
      <c r="I21" s="190">
        <f t="shared" si="169"/>
        <v>0</v>
      </c>
      <c r="J21" s="190">
        <v>0</v>
      </c>
      <c r="K21" s="190">
        <v>0</v>
      </c>
      <c r="L21" s="190">
        <v>0</v>
      </c>
      <c r="M21" s="190">
        <v>0</v>
      </c>
      <c r="N21" s="190">
        <v>0</v>
      </c>
      <c r="O21" s="190">
        <v>0</v>
      </c>
      <c r="P21" s="190">
        <v>0</v>
      </c>
      <c r="Q21" s="190">
        <v>0.76000000000000001</v>
      </c>
      <c r="R21" s="190">
        <v>0</v>
      </c>
      <c r="S21" s="190">
        <v>0</v>
      </c>
      <c r="T21" s="190">
        <v>0</v>
      </c>
      <c r="U21" s="190">
        <v>0</v>
      </c>
      <c r="V21" s="190">
        <v>0</v>
      </c>
      <c r="W21" s="190">
        <v>0</v>
      </c>
      <c r="X21" s="190">
        <v>0</v>
      </c>
      <c r="Y21" s="190">
        <f t="shared" si="170"/>
        <v>0</v>
      </c>
      <c r="Z21" s="190">
        <f t="shared" si="170"/>
        <v>0</v>
      </c>
      <c r="AA21" s="190">
        <f t="shared" si="170"/>
        <v>0.76000000000000001</v>
      </c>
      <c r="AB21" s="190">
        <f t="shared" si="170"/>
        <v>0</v>
      </c>
      <c r="AC21" s="190">
        <f t="shared" si="170"/>
        <v>0</v>
      </c>
    </row>
    <row r="22" ht="45">
      <c r="A22" s="36" t="s">
        <v>89</v>
      </c>
      <c r="B22" s="40" t="s">
        <v>90</v>
      </c>
      <c r="C22" s="25" t="s">
        <v>91</v>
      </c>
      <c r="D22" s="120" t="s">
        <v>258</v>
      </c>
      <c r="E22" s="190">
        <f t="shared" si="165"/>
        <v>0</v>
      </c>
      <c r="F22" s="190">
        <f t="shared" si="166"/>
        <v>0</v>
      </c>
      <c r="G22" s="190">
        <f t="shared" si="167"/>
        <v>0</v>
      </c>
      <c r="H22" s="190">
        <f t="shared" si="168"/>
        <v>0</v>
      </c>
      <c r="I22" s="190">
        <f t="shared" si="169"/>
        <v>0</v>
      </c>
      <c r="J22" s="190">
        <v>0</v>
      </c>
      <c r="K22" s="190">
        <v>0</v>
      </c>
      <c r="L22" s="190">
        <v>0</v>
      </c>
      <c r="M22" s="190">
        <v>0</v>
      </c>
      <c r="N22" s="190">
        <v>0</v>
      </c>
      <c r="O22" s="190">
        <v>0</v>
      </c>
      <c r="P22" s="190">
        <v>0</v>
      </c>
      <c r="Q22" s="190">
        <v>0.47999999999999998</v>
      </c>
      <c r="R22" s="190">
        <v>0</v>
      </c>
      <c r="S22" s="190">
        <v>0</v>
      </c>
      <c r="T22" s="190">
        <v>0</v>
      </c>
      <c r="U22" s="190">
        <v>0</v>
      </c>
      <c r="V22" s="190">
        <v>0</v>
      </c>
      <c r="W22" s="190">
        <v>0</v>
      </c>
      <c r="X22" s="190">
        <v>0</v>
      </c>
      <c r="Y22" s="190">
        <f t="shared" si="170"/>
        <v>0</v>
      </c>
      <c r="Z22" s="190">
        <f t="shared" si="170"/>
        <v>0</v>
      </c>
      <c r="AA22" s="190">
        <f t="shared" si="170"/>
        <v>0.47999999999999998</v>
      </c>
      <c r="AB22" s="190">
        <f t="shared" si="170"/>
        <v>0</v>
      </c>
      <c r="AC22" s="190">
        <f t="shared" si="170"/>
        <v>0</v>
      </c>
    </row>
    <row r="23" ht="45">
      <c r="A23" s="36" t="s">
        <v>92</v>
      </c>
      <c r="B23" s="40" t="s">
        <v>93</v>
      </c>
      <c r="C23" s="25" t="s">
        <v>94</v>
      </c>
      <c r="D23" s="120" t="s">
        <v>258</v>
      </c>
      <c r="E23" s="190">
        <f t="shared" si="165"/>
        <v>0</v>
      </c>
      <c r="F23" s="190">
        <f t="shared" si="166"/>
        <v>0</v>
      </c>
      <c r="G23" s="190">
        <f t="shared" si="167"/>
        <v>0</v>
      </c>
      <c r="H23" s="190">
        <f t="shared" si="168"/>
        <v>0</v>
      </c>
      <c r="I23" s="190">
        <f t="shared" si="169"/>
        <v>0</v>
      </c>
      <c r="J23" s="190">
        <v>0</v>
      </c>
      <c r="K23" s="190">
        <v>0</v>
      </c>
      <c r="L23" s="190">
        <v>0</v>
      </c>
      <c r="M23" s="190">
        <v>0</v>
      </c>
      <c r="N23" s="190">
        <v>0</v>
      </c>
      <c r="O23" s="190">
        <v>0</v>
      </c>
      <c r="P23" s="190">
        <v>0</v>
      </c>
      <c r="Q23" s="190">
        <v>0</v>
      </c>
      <c r="R23" s="190">
        <v>0</v>
      </c>
      <c r="S23" s="190">
        <v>0</v>
      </c>
      <c r="T23" s="190">
        <v>0</v>
      </c>
      <c r="U23" s="190">
        <v>0</v>
      </c>
      <c r="V23" s="190">
        <v>0.95999999999999996</v>
      </c>
      <c r="W23" s="190">
        <v>0</v>
      </c>
      <c r="X23" s="190">
        <v>0</v>
      </c>
      <c r="Y23" s="190">
        <f t="shared" si="170"/>
        <v>0</v>
      </c>
      <c r="Z23" s="190">
        <f t="shared" si="170"/>
        <v>0</v>
      </c>
      <c r="AA23" s="190">
        <f t="shared" si="170"/>
        <v>0.95999999999999996</v>
      </c>
      <c r="AB23" s="190">
        <f t="shared" si="170"/>
        <v>0</v>
      </c>
      <c r="AC23" s="190">
        <f t="shared" si="170"/>
        <v>0</v>
      </c>
    </row>
    <row r="24" ht="45">
      <c r="A24" s="36" t="s">
        <v>95</v>
      </c>
      <c r="B24" s="40" t="s">
        <v>96</v>
      </c>
      <c r="C24" s="25" t="s">
        <v>97</v>
      </c>
      <c r="D24" s="120" t="s">
        <v>258</v>
      </c>
      <c r="E24" s="190">
        <f t="shared" si="165"/>
        <v>0</v>
      </c>
      <c r="F24" s="190">
        <f t="shared" si="166"/>
        <v>0</v>
      </c>
      <c r="G24" s="190">
        <f t="shared" si="167"/>
        <v>0</v>
      </c>
      <c r="H24" s="190">
        <f t="shared" si="168"/>
        <v>0</v>
      </c>
      <c r="I24" s="190">
        <f t="shared" si="169"/>
        <v>0</v>
      </c>
      <c r="J24" s="190">
        <v>0</v>
      </c>
      <c r="K24" s="190">
        <v>0</v>
      </c>
      <c r="L24" s="190">
        <v>0</v>
      </c>
      <c r="M24" s="190">
        <v>0</v>
      </c>
      <c r="N24" s="190">
        <v>0</v>
      </c>
      <c r="O24" s="190">
        <v>0</v>
      </c>
      <c r="P24" s="190">
        <v>0</v>
      </c>
      <c r="Q24" s="190">
        <v>0</v>
      </c>
      <c r="R24" s="190">
        <v>0</v>
      </c>
      <c r="S24" s="190">
        <v>0</v>
      </c>
      <c r="T24" s="190">
        <v>0</v>
      </c>
      <c r="U24" s="190">
        <v>0</v>
      </c>
      <c r="V24" s="190">
        <v>1.8999999999999999</v>
      </c>
      <c r="W24" s="190">
        <v>0</v>
      </c>
      <c r="X24" s="190">
        <v>0</v>
      </c>
      <c r="Y24" s="190">
        <f t="shared" si="170"/>
        <v>0</v>
      </c>
      <c r="Z24" s="190">
        <f t="shared" si="170"/>
        <v>0</v>
      </c>
      <c r="AA24" s="190">
        <f t="shared" si="170"/>
        <v>1.8999999999999999</v>
      </c>
      <c r="AB24" s="190">
        <f t="shared" si="170"/>
        <v>0</v>
      </c>
      <c r="AC24" s="190">
        <f t="shared" si="170"/>
        <v>0</v>
      </c>
    </row>
    <row r="25" ht="60">
      <c r="A25" s="36" t="s">
        <v>98</v>
      </c>
      <c r="B25" s="40" t="s">
        <v>99</v>
      </c>
      <c r="C25" s="25" t="s">
        <v>100</v>
      </c>
      <c r="D25" s="120" t="s">
        <v>258</v>
      </c>
      <c r="E25" s="190">
        <f t="shared" si="165"/>
        <v>0</v>
      </c>
      <c r="F25" s="190">
        <f t="shared" si="166"/>
        <v>0</v>
      </c>
      <c r="G25" s="190">
        <f t="shared" si="167"/>
        <v>0</v>
      </c>
      <c r="H25" s="190">
        <f t="shared" si="168"/>
        <v>0</v>
      </c>
      <c r="I25" s="190">
        <f t="shared" si="169"/>
        <v>0</v>
      </c>
      <c r="J25" s="190">
        <v>0</v>
      </c>
      <c r="K25" s="190">
        <v>0</v>
      </c>
      <c r="L25" s="190">
        <v>0</v>
      </c>
      <c r="M25" s="190">
        <v>0</v>
      </c>
      <c r="N25" s="190">
        <v>0</v>
      </c>
      <c r="O25" s="190">
        <v>0</v>
      </c>
      <c r="P25" s="190">
        <v>0</v>
      </c>
      <c r="Q25" s="190">
        <v>0</v>
      </c>
      <c r="R25" s="190">
        <v>0</v>
      </c>
      <c r="S25" s="190">
        <v>0</v>
      </c>
      <c r="T25" s="190">
        <v>0</v>
      </c>
      <c r="U25" s="190">
        <v>0</v>
      </c>
      <c r="V25" s="190">
        <v>5.9000000000000004</v>
      </c>
      <c r="W25" s="190">
        <v>0</v>
      </c>
      <c r="X25" s="190">
        <v>0</v>
      </c>
      <c r="Y25" s="190">
        <f t="shared" si="170"/>
        <v>0</v>
      </c>
      <c r="Z25" s="190">
        <f t="shared" si="170"/>
        <v>0</v>
      </c>
      <c r="AA25" s="190">
        <f t="shared" si="170"/>
        <v>5.9000000000000004</v>
      </c>
      <c r="AB25" s="190">
        <f t="shared" si="170"/>
        <v>0</v>
      </c>
      <c r="AC25" s="190">
        <f t="shared" si="170"/>
        <v>0</v>
      </c>
    </row>
    <row r="26" ht="45">
      <c r="A26" s="36" t="s">
        <v>101</v>
      </c>
      <c r="B26" s="40" t="s">
        <v>102</v>
      </c>
      <c r="C26" s="25" t="s">
        <v>103</v>
      </c>
      <c r="D26" s="120" t="s">
        <v>258</v>
      </c>
      <c r="E26" s="190">
        <f t="shared" si="165"/>
        <v>0</v>
      </c>
      <c r="F26" s="190">
        <f t="shared" si="166"/>
        <v>0</v>
      </c>
      <c r="G26" s="190">
        <f t="shared" si="167"/>
        <v>0</v>
      </c>
      <c r="H26" s="190">
        <f t="shared" si="168"/>
        <v>0</v>
      </c>
      <c r="I26" s="190">
        <f t="shared" si="169"/>
        <v>0</v>
      </c>
      <c r="J26" s="190">
        <v>0</v>
      </c>
      <c r="K26" s="190">
        <v>0</v>
      </c>
      <c r="L26" s="190">
        <v>0</v>
      </c>
      <c r="M26" s="190">
        <v>0</v>
      </c>
      <c r="N26" s="190">
        <v>0</v>
      </c>
      <c r="O26" s="190">
        <v>0</v>
      </c>
      <c r="P26" s="190">
        <v>0</v>
      </c>
      <c r="Q26" s="190">
        <v>0</v>
      </c>
      <c r="R26" s="190">
        <v>0</v>
      </c>
      <c r="S26" s="190">
        <v>0</v>
      </c>
      <c r="T26" s="190">
        <v>0</v>
      </c>
      <c r="U26" s="190">
        <v>0</v>
      </c>
      <c r="V26" s="190">
        <v>1.2</v>
      </c>
      <c r="W26" s="190">
        <v>0</v>
      </c>
      <c r="X26" s="190">
        <v>0</v>
      </c>
      <c r="Y26" s="190">
        <f t="shared" si="170"/>
        <v>0</v>
      </c>
      <c r="Z26" s="190">
        <f t="shared" si="170"/>
        <v>0</v>
      </c>
      <c r="AA26" s="190">
        <f t="shared" si="170"/>
        <v>1.2</v>
      </c>
      <c r="AB26" s="190">
        <f t="shared" si="170"/>
        <v>0</v>
      </c>
      <c r="AC26" s="190">
        <f t="shared" si="170"/>
        <v>0</v>
      </c>
    </row>
    <row r="27" ht="45">
      <c r="A27" s="36" t="s">
        <v>104</v>
      </c>
      <c r="B27" s="40" t="s">
        <v>105</v>
      </c>
      <c r="C27" s="25" t="s">
        <v>106</v>
      </c>
      <c r="D27" s="120" t="s">
        <v>258</v>
      </c>
      <c r="E27" s="190">
        <f t="shared" si="165"/>
        <v>0</v>
      </c>
      <c r="F27" s="190">
        <f t="shared" si="166"/>
        <v>0</v>
      </c>
      <c r="G27" s="190">
        <f t="shared" si="167"/>
        <v>0</v>
      </c>
      <c r="H27" s="190">
        <f t="shared" si="168"/>
        <v>0</v>
      </c>
      <c r="I27" s="190">
        <f t="shared" si="169"/>
        <v>0</v>
      </c>
      <c r="J27" s="190">
        <v>0</v>
      </c>
      <c r="K27" s="190">
        <v>0</v>
      </c>
      <c r="L27" s="190">
        <v>0</v>
      </c>
      <c r="M27" s="190">
        <v>0</v>
      </c>
      <c r="N27" s="190">
        <v>0</v>
      </c>
      <c r="O27" s="190">
        <v>0</v>
      </c>
      <c r="P27" s="190">
        <v>0</v>
      </c>
      <c r="Q27" s="190">
        <v>0.81000000000000005</v>
      </c>
      <c r="R27" s="190">
        <v>0</v>
      </c>
      <c r="S27" s="190">
        <v>0</v>
      </c>
      <c r="T27" s="190">
        <v>0</v>
      </c>
      <c r="U27" s="190">
        <v>0</v>
      </c>
      <c r="V27" s="190">
        <v>0</v>
      </c>
      <c r="W27" s="190">
        <v>0</v>
      </c>
      <c r="X27" s="190">
        <v>0</v>
      </c>
      <c r="Y27" s="190">
        <f t="shared" si="170"/>
        <v>0</v>
      </c>
      <c r="Z27" s="190">
        <f t="shared" si="170"/>
        <v>0</v>
      </c>
      <c r="AA27" s="190">
        <f t="shared" si="170"/>
        <v>0.81000000000000005</v>
      </c>
      <c r="AB27" s="190">
        <f t="shared" si="170"/>
        <v>0</v>
      </c>
      <c r="AC27" s="190">
        <f t="shared" si="170"/>
        <v>0</v>
      </c>
    </row>
    <row r="28" ht="45">
      <c r="A28" s="36" t="s">
        <v>107</v>
      </c>
      <c r="B28" s="40" t="s">
        <v>108</v>
      </c>
      <c r="C28" s="25" t="s">
        <v>109</v>
      </c>
      <c r="D28" s="120" t="s">
        <v>258</v>
      </c>
      <c r="E28" s="190">
        <f t="shared" si="165"/>
        <v>0</v>
      </c>
      <c r="F28" s="190">
        <f t="shared" si="166"/>
        <v>0</v>
      </c>
      <c r="G28" s="190">
        <f t="shared" si="167"/>
        <v>0</v>
      </c>
      <c r="H28" s="190">
        <f t="shared" si="168"/>
        <v>0</v>
      </c>
      <c r="I28" s="190">
        <f t="shared" si="169"/>
        <v>0</v>
      </c>
      <c r="J28" s="190">
        <v>0</v>
      </c>
      <c r="K28" s="190">
        <v>0</v>
      </c>
      <c r="L28" s="190">
        <v>0</v>
      </c>
      <c r="M28" s="190">
        <v>0</v>
      </c>
      <c r="N28" s="190">
        <v>0</v>
      </c>
      <c r="O28" s="190">
        <v>0</v>
      </c>
      <c r="P28" s="190">
        <v>0</v>
      </c>
      <c r="Q28" s="190">
        <v>0</v>
      </c>
      <c r="R28" s="190">
        <v>0</v>
      </c>
      <c r="S28" s="190">
        <v>0</v>
      </c>
      <c r="T28" s="190">
        <v>0</v>
      </c>
      <c r="U28" s="190">
        <v>0</v>
      </c>
      <c r="V28" s="190">
        <v>3.7200000000000002</v>
      </c>
      <c r="W28" s="190">
        <v>0</v>
      </c>
      <c r="X28" s="190">
        <v>0</v>
      </c>
      <c r="Y28" s="190">
        <f t="shared" si="170"/>
        <v>0</v>
      </c>
      <c r="Z28" s="190">
        <f t="shared" si="170"/>
        <v>0</v>
      </c>
      <c r="AA28" s="190">
        <f t="shared" si="170"/>
        <v>3.7200000000000002</v>
      </c>
      <c r="AB28" s="190">
        <f t="shared" si="170"/>
        <v>0</v>
      </c>
      <c r="AC28" s="190">
        <f t="shared" si="170"/>
        <v>0</v>
      </c>
    </row>
    <row r="29" ht="45">
      <c r="A29" s="36" t="s">
        <v>110</v>
      </c>
      <c r="B29" s="40" t="s">
        <v>111</v>
      </c>
      <c r="C29" s="25" t="s">
        <v>112</v>
      </c>
      <c r="D29" s="120" t="s">
        <v>258</v>
      </c>
      <c r="E29" s="190">
        <f t="shared" si="165"/>
        <v>0</v>
      </c>
      <c r="F29" s="190">
        <f t="shared" si="166"/>
        <v>0</v>
      </c>
      <c r="G29" s="190">
        <f t="shared" si="167"/>
        <v>0</v>
      </c>
      <c r="H29" s="190">
        <f t="shared" si="168"/>
        <v>0</v>
      </c>
      <c r="I29" s="190">
        <f t="shared" si="169"/>
        <v>0</v>
      </c>
      <c r="J29" s="190">
        <v>0</v>
      </c>
      <c r="K29" s="190">
        <v>0</v>
      </c>
      <c r="L29" s="190">
        <v>0</v>
      </c>
      <c r="M29" s="190">
        <v>0</v>
      </c>
      <c r="N29" s="190">
        <v>0</v>
      </c>
      <c r="O29" s="190">
        <v>0</v>
      </c>
      <c r="P29" s="190">
        <v>0</v>
      </c>
      <c r="Q29" s="190">
        <v>0</v>
      </c>
      <c r="R29" s="190">
        <v>0</v>
      </c>
      <c r="S29" s="190">
        <v>0</v>
      </c>
      <c r="T29" s="190">
        <v>0</v>
      </c>
      <c r="U29" s="190">
        <v>0</v>
      </c>
      <c r="V29" s="190">
        <v>6.7999999999999998</v>
      </c>
      <c r="W29" s="190">
        <v>0</v>
      </c>
      <c r="X29" s="190">
        <v>0</v>
      </c>
      <c r="Y29" s="190">
        <f t="shared" si="170"/>
        <v>0</v>
      </c>
      <c r="Z29" s="190">
        <f t="shared" si="170"/>
        <v>0</v>
      </c>
      <c r="AA29" s="190">
        <f t="shared" si="170"/>
        <v>6.7999999999999998</v>
      </c>
      <c r="AB29" s="190">
        <f t="shared" si="170"/>
        <v>0</v>
      </c>
      <c r="AC29" s="190">
        <f t="shared" si="170"/>
        <v>0</v>
      </c>
    </row>
    <row r="30" ht="45">
      <c r="A30" s="36" t="s">
        <v>113</v>
      </c>
      <c r="B30" s="40" t="s">
        <v>114</v>
      </c>
      <c r="C30" s="25" t="s">
        <v>115</v>
      </c>
      <c r="D30" s="120" t="s">
        <v>258</v>
      </c>
      <c r="E30" s="190">
        <f t="shared" si="165"/>
        <v>0</v>
      </c>
      <c r="F30" s="190">
        <f t="shared" si="166"/>
        <v>0</v>
      </c>
      <c r="G30" s="190">
        <f t="shared" si="167"/>
        <v>0</v>
      </c>
      <c r="H30" s="190">
        <f t="shared" si="168"/>
        <v>0</v>
      </c>
      <c r="I30" s="190">
        <f t="shared" si="169"/>
        <v>0</v>
      </c>
      <c r="J30" s="190">
        <v>0</v>
      </c>
      <c r="K30" s="190">
        <v>0</v>
      </c>
      <c r="L30" s="190">
        <v>0</v>
      </c>
      <c r="M30" s="190">
        <v>0</v>
      </c>
      <c r="N30" s="190">
        <v>0</v>
      </c>
      <c r="O30" s="190">
        <v>0</v>
      </c>
      <c r="P30" s="190">
        <v>0</v>
      </c>
      <c r="Q30" s="190">
        <v>0.40000000000000002</v>
      </c>
      <c r="R30" s="190">
        <v>0</v>
      </c>
      <c r="S30" s="190">
        <v>0</v>
      </c>
      <c r="T30" s="190">
        <v>0</v>
      </c>
      <c r="U30" s="190">
        <v>0</v>
      </c>
      <c r="V30" s="190">
        <v>0</v>
      </c>
      <c r="W30" s="190">
        <v>0</v>
      </c>
      <c r="X30" s="190">
        <v>0</v>
      </c>
      <c r="Y30" s="190">
        <f t="shared" si="170"/>
        <v>0</v>
      </c>
      <c r="Z30" s="190">
        <f t="shared" si="170"/>
        <v>0</v>
      </c>
      <c r="AA30" s="190">
        <f t="shared" si="170"/>
        <v>0.40000000000000002</v>
      </c>
      <c r="AB30" s="190">
        <f t="shared" si="170"/>
        <v>0</v>
      </c>
      <c r="AC30" s="190">
        <f t="shared" si="170"/>
        <v>0</v>
      </c>
    </row>
    <row r="31" ht="45">
      <c r="A31" s="33" t="s">
        <v>116</v>
      </c>
      <c r="B31" s="34" t="s">
        <v>117</v>
      </c>
      <c r="C31" s="215"/>
      <c r="D31" s="120"/>
      <c r="E31" s="190">
        <f t="shared" ref="E31:E33" si="171">E32</f>
        <v>0</v>
      </c>
      <c r="F31" s="190">
        <f t="shared" ref="F31:U33" si="172">F32</f>
        <v>0</v>
      </c>
      <c r="G31" s="190">
        <f t="shared" si="172"/>
        <v>0</v>
      </c>
      <c r="H31" s="190">
        <f t="shared" si="172"/>
        <v>0</v>
      </c>
      <c r="I31" s="190">
        <f t="shared" si="172"/>
        <v>0</v>
      </c>
      <c r="J31" s="190">
        <f t="shared" si="172"/>
        <v>0</v>
      </c>
      <c r="K31" s="190">
        <f t="shared" si="172"/>
        <v>0</v>
      </c>
      <c r="L31" s="190">
        <f t="shared" si="172"/>
        <v>0</v>
      </c>
      <c r="M31" s="190">
        <f t="shared" si="172"/>
        <v>0</v>
      </c>
      <c r="N31" s="190">
        <f t="shared" si="172"/>
        <v>1</v>
      </c>
      <c r="O31" s="190">
        <f t="shared" si="172"/>
        <v>0</v>
      </c>
      <c r="P31" s="190">
        <f t="shared" si="172"/>
        <v>0</v>
      </c>
      <c r="Q31" s="190">
        <f t="shared" si="172"/>
        <v>0</v>
      </c>
      <c r="R31" s="190">
        <f t="shared" si="172"/>
        <v>0</v>
      </c>
      <c r="S31" s="190">
        <f t="shared" si="172"/>
        <v>0</v>
      </c>
      <c r="T31" s="190">
        <f t="shared" si="172"/>
        <v>0</v>
      </c>
      <c r="U31" s="190">
        <f t="shared" si="172"/>
        <v>0</v>
      </c>
      <c r="V31" s="190">
        <f t="shared" ref="T31:X32" si="173">V32</f>
        <v>0</v>
      </c>
      <c r="W31" s="190">
        <f t="shared" si="173"/>
        <v>0</v>
      </c>
      <c r="X31" s="190">
        <f t="shared" si="173"/>
        <v>0</v>
      </c>
      <c r="Y31" s="190">
        <f t="shared" si="170"/>
        <v>0</v>
      </c>
      <c r="Z31" s="190">
        <f t="shared" si="170"/>
        <v>0</v>
      </c>
      <c r="AA31" s="190">
        <f t="shared" si="170"/>
        <v>0</v>
      </c>
      <c r="AB31" s="190">
        <f t="shared" si="170"/>
        <v>0</v>
      </c>
      <c r="AC31" s="190">
        <f t="shared" si="170"/>
        <v>1</v>
      </c>
    </row>
    <row r="32" ht="45">
      <c r="A32" s="33" t="s">
        <v>118</v>
      </c>
      <c r="B32" s="34" t="s">
        <v>119</v>
      </c>
      <c r="C32" s="215"/>
      <c r="D32" s="120"/>
      <c r="E32" s="190">
        <f t="shared" si="171"/>
        <v>0</v>
      </c>
      <c r="F32" s="190">
        <f t="shared" si="172"/>
        <v>0</v>
      </c>
      <c r="G32" s="190">
        <f t="shared" si="172"/>
        <v>0</v>
      </c>
      <c r="H32" s="190">
        <f t="shared" si="172"/>
        <v>0</v>
      </c>
      <c r="I32" s="190">
        <f t="shared" si="172"/>
        <v>0</v>
      </c>
      <c r="J32" s="190">
        <f t="shared" si="172"/>
        <v>0</v>
      </c>
      <c r="K32" s="190">
        <f t="shared" si="172"/>
        <v>0</v>
      </c>
      <c r="L32" s="190">
        <f t="shared" si="172"/>
        <v>0</v>
      </c>
      <c r="M32" s="190">
        <f t="shared" si="172"/>
        <v>0</v>
      </c>
      <c r="N32" s="190">
        <f t="shared" si="172"/>
        <v>1</v>
      </c>
      <c r="O32" s="190">
        <f t="shared" si="172"/>
        <v>0</v>
      </c>
      <c r="P32" s="190">
        <f t="shared" si="172"/>
        <v>0</v>
      </c>
      <c r="Q32" s="190">
        <f t="shared" si="172"/>
        <v>0</v>
      </c>
      <c r="R32" s="190">
        <f t="shared" si="172"/>
        <v>0</v>
      </c>
      <c r="S32" s="190">
        <f t="shared" si="172"/>
        <v>0</v>
      </c>
      <c r="T32" s="190">
        <f t="shared" si="173"/>
        <v>0</v>
      </c>
      <c r="U32" s="190">
        <f t="shared" si="173"/>
        <v>0</v>
      </c>
      <c r="V32" s="190">
        <f t="shared" si="173"/>
        <v>0</v>
      </c>
      <c r="W32" s="190">
        <f t="shared" si="173"/>
        <v>0</v>
      </c>
      <c r="X32" s="190">
        <f t="shared" si="173"/>
        <v>0</v>
      </c>
      <c r="Y32" s="190">
        <f t="shared" si="170"/>
        <v>0</v>
      </c>
      <c r="Z32" s="190">
        <f t="shared" si="170"/>
        <v>0</v>
      </c>
      <c r="AA32" s="190">
        <f t="shared" si="170"/>
        <v>0</v>
      </c>
      <c r="AB32" s="190">
        <f t="shared" si="170"/>
        <v>0</v>
      </c>
      <c r="AC32" s="190">
        <f t="shared" si="170"/>
        <v>1</v>
      </c>
    </row>
    <row r="33" ht="75">
      <c r="A33" s="132" t="s">
        <v>120</v>
      </c>
      <c r="B33" s="133" t="s">
        <v>121</v>
      </c>
      <c r="C33" s="216" t="s">
        <v>122</v>
      </c>
      <c r="D33" s="120" t="s">
        <v>258</v>
      </c>
      <c r="E33" s="190">
        <f t="shared" si="171"/>
        <v>0</v>
      </c>
      <c r="F33" s="190">
        <f t="shared" si="172"/>
        <v>0</v>
      </c>
      <c r="G33" s="190">
        <f t="shared" si="172"/>
        <v>0</v>
      </c>
      <c r="H33" s="190">
        <f t="shared" si="172"/>
        <v>0</v>
      </c>
      <c r="I33" s="190">
        <f t="shared" si="172"/>
        <v>0</v>
      </c>
      <c r="J33" s="190">
        <f t="shared" si="172"/>
        <v>0</v>
      </c>
      <c r="K33" s="190">
        <f t="shared" si="172"/>
        <v>0</v>
      </c>
      <c r="L33" s="190">
        <f t="shared" si="172"/>
        <v>0</v>
      </c>
      <c r="M33" s="190">
        <f t="shared" si="172"/>
        <v>0</v>
      </c>
      <c r="N33" s="190">
        <v>1</v>
      </c>
      <c r="O33" s="190">
        <v>0</v>
      </c>
      <c r="P33" s="190">
        <v>0</v>
      </c>
      <c r="Q33" s="190">
        <v>0</v>
      </c>
      <c r="R33" s="190">
        <v>0</v>
      </c>
      <c r="S33" s="190">
        <v>0</v>
      </c>
      <c r="T33" s="190">
        <v>0</v>
      </c>
      <c r="U33" s="190">
        <v>0</v>
      </c>
      <c r="V33" s="190">
        <v>0</v>
      </c>
      <c r="W33" s="190">
        <v>0</v>
      </c>
      <c r="X33" s="190">
        <v>0</v>
      </c>
      <c r="Y33" s="190">
        <f t="shared" si="170"/>
        <v>0</v>
      </c>
      <c r="Z33" s="190">
        <f t="shared" si="170"/>
        <v>0</v>
      </c>
      <c r="AA33" s="190">
        <f t="shared" si="170"/>
        <v>0</v>
      </c>
      <c r="AB33" s="190">
        <f t="shared" si="170"/>
        <v>0</v>
      </c>
      <c r="AC33" s="190">
        <f t="shared" si="170"/>
        <v>1</v>
      </c>
    </row>
    <row r="34" ht="15.75">
      <c r="A34" s="28"/>
      <c r="B34" s="52" t="s">
        <v>123</v>
      </c>
      <c r="C34" s="67" t="s">
        <v>258</v>
      </c>
      <c r="D34" s="120"/>
      <c r="E34" s="190"/>
      <c r="F34" s="190"/>
      <c r="G34" s="190"/>
      <c r="H34" s="190"/>
      <c r="I34" s="190"/>
      <c r="J34" s="190"/>
      <c r="K34" s="190"/>
      <c r="L34" s="190"/>
      <c r="M34" s="190"/>
      <c r="N34" s="190"/>
      <c r="O34" s="190"/>
      <c r="P34" s="190"/>
      <c r="Q34" s="190"/>
      <c r="R34" s="190"/>
      <c r="S34" s="190"/>
      <c r="T34" s="190"/>
      <c r="U34" s="190"/>
      <c r="V34" s="190"/>
      <c r="W34" s="190"/>
      <c r="X34" s="190"/>
      <c r="Y34" s="190">
        <f t="shared" si="170"/>
        <v>0</v>
      </c>
      <c r="Z34" s="190">
        <f t="shared" si="170"/>
        <v>0</v>
      </c>
      <c r="AA34" s="190">
        <f t="shared" si="170"/>
        <v>0</v>
      </c>
      <c r="AB34" s="190">
        <f t="shared" si="170"/>
        <v>0</v>
      </c>
      <c r="AC34" s="190">
        <f t="shared" si="170"/>
        <v>0</v>
      </c>
    </row>
    <row r="35" ht="45">
      <c r="A35" s="33" t="s">
        <v>77</v>
      </c>
      <c r="B35" s="34" t="s">
        <v>78</v>
      </c>
      <c r="C35" s="67" t="s">
        <v>258</v>
      </c>
      <c r="D35" s="120"/>
      <c r="E35" s="120">
        <f t="shared" ref="E35:X35" si="174">E36+E40</f>
        <v>0</v>
      </c>
      <c r="F35" s="120">
        <f t="shared" si="174"/>
        <v>0</v>
      </c>
      <c r="G35" s="120">
        <f t="shared" si="174"/>
        <v>0</v>
      </c>
      <c r="H35" s="120">
        <f t="shared" si="174"/>
        <v>0</v>
      </c>
      <c r="I35" s="120">
        <f t="shared" si="174"/>
        <v>0</v>
      </c>
      <c r="J35" s="120">
        <f t="shared" si="174"/>
        <v>0</v>
      </c>
      <c r="K35" s="120">
        <f t="shared" si="174"/>
        <v>0</v>
      </c>
      <c r="L35" s="120">
        <f t="shared" si="174"/>
        <v>0</v>
      </c>
      <c r="M35" s="120">
        <f t="shared" si="174"/>
        <v>0</v>
      </c>
      <c r="N35" s="120">
        <f t="shared" si="174"/>
        <v>6</v>
      </c>
      <c r="O35" s="120">
        <f t="shared" si="174"/>
        <v>0</v>
      </c>
      <c r="P35" s="120">
        <f t="shared" si="174"/>
        <v>0</v>
      </c>
      <c r="Q35" s="120">
        <f t="shared" si="174"/>
        <v>8.879999999999999</v>
      </c>
      <c r="R35" s="120">
        <f t="shared" si="174"/>
        <v>0</v>
      </c>
      <c r="S35" s="120">
        <f t="shared" si="174"/>
        <v>0</v>
      </c>
      <c r="T35" s="120">
        <f t="shared" si="174"/>
        <v>0</v>
      </c>
      <c r="U35" s="120">
        <f t="shared" si="174"/>
        <v>0</v>
      </c>
      <c r="V35" s="120">
        <f t="shared" si="174"/>
        <v>7.3599999999999994</v>
      </c>
      <c r="W35" s="120">
        <f t="shared" si="174"/>
        <v>0</v>
      </c>
      <c r="X35" s="120">
        <f t="shared" si="174"/>
        <v>0</v>
      </c>
      <c r="Y35" s="190">
        <f t="shared" si="170"/>
        <v>0</v>
      </c>
      <c r="Z35" s="190">
        <f t="shared" si="170"/>
        <v>0</v>
      </c>
      <c r="AA35" s="190">
        <f t="shared" si="170"/>
        <v>16.239999999999998</v>
      </c>
      <c r="AB35" s="190">
        <f t="shared" si="170"/>
        <v>0</v>
      </c>
      <c r="AC35" s="190">
        <f t="shared" si="170"/>
        <v>6</v>
      </c>
    </row>
    <row r="36" ht="75">
      <c r="A36" s="33" t="s">
        <v>124</v>
      </c>
      <c r="B36" s="34" t="s">
        <v>125</v>
      </c>
      <c r="C36" s="67" t="s">
        <v>258</v>
      </c>
      <c r="D36" s="120"/>
      <c r="E36" s="190">
        <f>E37</f>
        <v>0</v>
      </c>
      <c r="F36" s="190">
        <f t="shared" ref="F36:X36" si="175">F37</f>
        <v>0</v>
      </c>
      <c r="G36" s="190">
        <f t="shared" si="175"/>
        <v>0</v>
      </c>
      <c r="H36" s="190">
        <f t="shared" si="175"/>
        <v>0</v>
      </c>
      <c r="I36" s="190">
        <f t="shared" si="175"/>
        <v>0</v>
      </c>
      <c r="J36" s="190">
        <f t="shared" si="175"/>
        <v>0</v>
      </c>
      <c r="K36" s="190">
        <f t="shared" si="175"/>
        <v>0</v>
      </c>
      <c r="L36" s="190">
        <f t="shared" si="175"/>
        <v>0</v>
      </c>
      <c r="M36" s="190">
        <f t="shared" si="175"/>
        <v>0</v>
      </c>
      <c r="N36" s="190">
        <f t="shared" si="175"/>
        <v>6</v>
      </c>
      <c r="O36" s="190">
        <f t="shared" si="175"/>
        <v>0</v>
      </c>
      <c r="P36" s="190">
        <f t="shared" si="175"/>
        <v>0</v>
      </c>
      <c r="Q36" s="190">
        <f t="shared" si="175"/>
        <v>0</v>
      </c>
      <c r="R36" s="190">
        <f t="shared" si="175"/>
        <v>0</v>
      </c>
      <c r="S36" s="190">
        <f t="shared" si="175"/>
        <v>0</v>
      </c>
      <c r="T36" s="190">
        <f t="shared" si="175"/>
        <v>0</v>
      </c>
      <c r="U36" s="190">
        <f t="shared" si="175"/>
        <v>0</v>
      </c>
      <c r="V36" s="190">
        <f t="shared" si="175"/>
        <v>0</v>
      </c>
      <c r="W36" s="190">
        <f t="shared" si="175"/>
        <v>0</v>
      </c>
      <c r="X36" s="190">
        <f t="shared" si="175"/>
        <v>0</v>
      </c>
      <c r="Y36" s="190">
        <f t="shared" si="170"/>
        <v>0</v>
      </c>
      <c r="Z36" s="190">
        <f t="shared" si="170"/>
        <v>0</v>
      </c>
      <c r="AA36" s="190">
        <f t="shared" si="170"/>
        <v>0</v>
      </c>
      <c r="AB36" s="190">
        <f t="shared" si="170"/>
        <v>0</v>
      </c>
      <c r="AC36" s="190">
        <f t="shared" si="170"/>
        <v>6</v>
      </c>
    </row>
    <row r="37" ht="75">
      <c r="A37" s="33" t="s">
        <v>126</v>
      </c>
      <c r="B37" s="34" t="s">
        <v>127</v>
      </c>
      <c r="C37" s="67" t="s">
        <v>258</v>
      </c>
      <c r="D37" s="120"/>
      <c r="E37" s="190">
        <f>SUM(E38:E39)</f>
        <v>0</v>
      </c>
      <c r="F37" s="190">
        <f t="shared" ref="F37:X37" si="176">SUM(F38:F39)</f>
        <v>0</v>
      </c>
      <c r="G37" s="190">
        <f t="shared" si="176"/>
        <v>0</v>
      </c>
      <c r="H37" s="190">
        <f t="shared" si="176"/>
        <v>0</v>
      </c>
      <c r="I37" s="190">
        <f t="shared" si="176"/>
        <v>0</v>
      </c>
      <c r="J37" s="190">
        <f t="shared" si="176"/>
        <v>0</v>
      </c>
      <c r="K37" s="190">
        <f t="shared" si="176"/>
        <v>0</v>
      </c>
      <c r="L37" s="190">
        <f t="shared" si="176"/>
        <v>0</v>
      </c>
      <c r="M37" s="190">
        <f t="shared" si="176"/>
        <v>0</v>
      </c>
      <c r="N37" s="190">
        <f t="shared" si="176"/>
        <v>6</v>
      </c>
      <c r="O37" s="190">
        <f t="shared" si="176"/>
        <v>0</v>
      </c>
      <c r="P37" s="190">
        <f t="shared" si="176"/>
        <v>0</v>
      </c>
      <c r="Q37" s="190">
        <f t="shared" si="176"/>
        <v>0</v>
      </c>
      <c r="R37" s="190">
        <f t="shared" si="176"/>
        <v>0</v>
      </c>
      <c r="S37" s="190">
        <f t="shared" si="176"/>
        <v>0</v>
      </c>
      <c r="T37" s="190">
        <f t="shared" si="176"/>
        <v>0</v>
      </c>
      <c r="U37" s="190">
        <f t="shared" si="176"/>
        <v>0</v>
      </c>
      <c r="V37" s="190">
        <f t="shared" si="176"/>
        <v>0</v>
      </c>
      <c r="W37" s="190">
        <f t="shared" si="176"/>
        <v>0</v>
      </c>
      <c r="X37" s="190">
        <f t="shared" si="176"/>
        <v>0</v>
      </c>
      <c r="Y37" s="190">
        <f t="shared" si="170"/>
        <v>0</v>
      </c>
      <c r="Z37" s="190">
        <f t="shared" si="170"/>
        <v>0</v>
      </c>
      <c r="AA37" s="190">
        <f t="shared" si="170"/>
        <v>0</v>
      </c>
      <c r="AB37" s="190">
        <f t="shared" si="170"/>
        <v>0</v>
      </c>
      <c r="AC37" s="190">
        <f t="shared" si="170"/>
        <v>6</v>
      </c>
    </row>
    <row r="38" ht="90">
      <c r="A38" s="24" t="s">
        <v>128</v>
      </c>
      <c r="B38" s="47" t="s">
        <v>129</v>
      </c>
      <c r="C38" s="25" t="s">
        <v>130</v>
      </c>
      <c r="D38" s="120" t="s">
        <v>258</v>
      </c>
      <c r="E38" s="190">
        <v>0</v>
      </c>
      <c r="F38" s="190">
        <v>0</v>
      </c>
      <c r="G38" s="190">
        <v>0</v>
      </c>
      <c r="H38" s="190">
        <v>0</v>
      </c>
      <c r="I38" s="190">
        <v>0</v>
      </c>
      <c r="J38" s="190">
        <v>0</v>
      </c>
      <c r="K38" s="190">
        <v>0</v>
      </c>
      <c r="L38" s="190">
        <v>0</v>
      </c>
      <c r="M38" s="190">
        <v>0</v>
      </c>
      <c r="N38" s="190">
        <v>4</v>
      </c>
      <c r="O38" s="190">
        <v>0</v>
      </c>
      <c r="P38" s="190">
        <v>0</v>
      </c>
      <c r="Q38" s="190">
        <v>0</v>
      </c>
      <c r="R38" s="190">
        <v>0</v>
      </c>
      <c r="S38" s="190">
        <v>0</v>
      </c>
      <c r="T38" s="190">
        <v>0</v>
      </c>
      <c r="U38" s="190">
        <v>0</v>
      </c>
      <c r="V38" s="190">
        <v>0</v>
      </c>
      <c r="W38" s="190">
        <v>0</v>
      </c>
      <c r="X38" s="190">
        <v>0</v>
      </c>
      <c r="Y38" s="190">
        <f t="shared" si="170"/>
        <v>0</v>
      </c>
      <c r="Z38" s="190">
        <f t="shared" si="170"/>
        <v>0</v>
      </c>
      <c r="AA38" s="190">
        <f t="shared" si="170"/>
        <v>0</v>
      </c>
      <c r="AB38" s="190">
        <f t="shared" si="170"/>
        <v>0</v>
      </c>
      <c r="AC38" s="190">
        <f t="shared" si="170"/>
        <v>4</v>
      </c>
    </row>
    <row r="39" ht="60">
      <c r="A39" s="24" t="s">
        <v>131</v>
      </c>
      <c r="B39" s="47" t="s">
        <v>132</v>
      </c>
      <c r="C39" s="25" t="s">
        <v>133</v>
      </c>
      <c r="D39" s="120" t="s">
        <v>258</v>
      </c>
      <c r="E39" s="190">
        <v>0</v>
      </c>
      <c r="F39" s="190">
        <v>0</v>
      </c>
      <c r="G39" s="190">
        <v>0</v>
      </c>
      <c r="H39" s="190">
        <v>0</v>
      </c>
      <c r="I39" s="190">
        <v>0</v>
      </c>
      <c r="J39" s="190">
        <v>0</v>
      </c>
      <c r="K39" s="190">
        <v>0</v>
      </c>
      <c r="L39" s="190">
        <v>0</v>
      </c>
      <c r="M39" s="190">
        <v>0</v>
      </c>
      <c r="N39" s="190">
        <v>2</v>
      </c>
      <c r="O39" s="190">
        <v>0</v>
      </c>
      <c r="P39" s="190">
        <v>0</v>
      </c>
      <c r="Q39" s="190">
        <v>0</v>
      </c>
      <c r="R39" s="190">
        <v>0</v>
      </c>
      <c r="S39" s="190">
        <v>0</v>
      </c>
      <c r="T39" s="190">
        <v>0</v>
      </c>
      <c r="U39" s="190">
        <v>0</v>
      </c>
      <c r="V39" s="190">
        <v>0</v>
      </c>
      <c r="W39" s="190">
        <v>0</v>
      </c>
      <c r="X39" s="190">
        <v>0</v>
      </c>
      <c r="Y39" s="190">
        <f t="shared" si="170"/>
        <v>0</v>
      </c>
      <c r="Z39" s="190">
        <f t="shared" si="170"/>
        <v>0</v>
      </c>
      <c r="AA39" s="190">
        <f t="shared" si="170"/>
        <v>0</v>
      </c>
      <c r="AB39" s="190">
        <f t="shared" si="170"/>
        <v>0</v>
      </c>
      <c r="AC39" s="190">
        <f t="shared" si="170"/>
        <v>2</v>
      </c>
    </row>
    <row r="40" ht="60">
      <c r="A40" s="33" t="s">
        <v>79</v>
      </c>
      <c r="B40" s="34" t="s">
        <v>80</v>
      </c>
      <c r="C40" s="67" t="s">
        <v>258</v>
      </c>
      <c r="D40" s="120"/>
      <c r="E40" s="190">
        <f>E41</f>
        <v>0</v>
      </c>
      <c r="F40" s="190">
        <f t="shared" ref="F40:X40" si="177">F41</f>
        <v>0</v>
      </c>
      <c r="G40" s="190">
        <f t="shared" si="177"/>
        <v>0</v>
      </c>
      <c r="H40" s="190">
        <f t="shared" si="177"/>
        <v>0</v>
      </c>
      <c r="I40" s="190">
        <f t="shared" si="177"/>
        <v>0</v>
      </c>
      <c r="J40" s="190">
        <f t="shared" si="177"/>
        <v>0</v>
      </c>
      <c r="K40" s="190">
        <f t="shared" si="177"/>
        <v>0</v>
      </c>
      <c r="L40" s="190">
        <f t="shared" si="177"/>
        <v>0</v>
      </c>
      <c r="M40" s="190">
        <f t="shared" si="177"/>
        <v>0</v>
      </c>
      <c r="N40" s="190">
        <f t="shared" si="177"/>
        <v>0</v>
      </c>
      <c r="O40" s="190">
        <f t="shared" si="177"/>
        <v>0</v>
      </c>
      <c r="P40" s="190">
        <f t="shared" si="177"/>
        <v>0</v>
      </c>
      <c r="Q40" s="190">
        <f t="shared" si="177"/>
        <v>8.879999999999999</v>
      </c>
      <c r="R40" s="190">
        <f t="shared" si="177"/>
        <v>0</v>
      </c>
      <c r="S40" s="190">
        <f t="shared" si="177"/>
        <v>0</v>
      </c>
      <c r="T40" s="190">
        <f t="shared" si="177"/>
        <v>0</v>
      </c>
      <c r="U40" s="190">
        <f t="shared" si="177"/>
        <v>0</v>
      </c>
      <c r="V40" s="190">
        <f t="shared" si="177"/>
        <v>7.3599999999999994</v>
      </c>
      <c r="W40" s="190">
        <f t="shared" si="177"/>
        <v>0</v>
      </c>
      <c r="X40" s="190">
        <f t="shared" si="177"/>
        <v>0</v>
      </c>
      <c r="Y40" s="190">
        <f t="shared" si="170"/>
        <v>0</v>
      </c>
      <c r="Z40" s="190">
        <f t="shared" si="170"/>
        <v>0</v>
      </c>
      <c r="AA40" s="190">
        <f t="shared" si="170"/>
        <v>16.239999999999998</v>
      </c>
      <c r="AB40" s="190">
        <f t="shared" si="170"/>
        <v>0</v>
      </c>
      <c r="AC40" s="190">
        <f t="shared" si="170"/>
        <v>0</v>
      </c>
    </row>
    <row r="41" ht="45">
      <c r="A41" s="33" t="s">
        <v>81</v>
      </c>
      <c r="B41" s="34" t="s">
        <v>82</v>
      </c>
      <c r="C41" s="67" t="s">
        <v>258</v>
      </c>
      <c r="D41" s="120"/>
      <c r="E41" s="190">
        <f>SUM(E42:E44)</f>
        <v>0</v>
      </c>
      <c r="F41" s="190">
        <f t="shared" ref="F41:X41" si="178">SUM(F42:F44)</f>
        <v>0</v>
      </c>
      <c r="G41" s="190">
        <f t="shared" si="178"/>
        <v>0</v>
      </c>
      <c r="H41" s="190">
        <f t="shared" si="178"/>
        <v>0</v>
      </c>
      <c r="I41" s="190">
        <f t="shared" si="178"/>
        <v>0</v>
      </c>
      <c r="J41" s="190">
        <f t="shared" si="178"/>
        <v>0</v>
      </c>
      <c r="K41" s="190">
        <f t="shared" si="178"/>
        <v>0</v>
      </c>
      <c r="L41" s="190">
        <f t="shared" si="178"/>
        <v>0</v>
      </c>
      <c r="M41" s="190">
        <f t="shared" si="178"/>
        <v>0</v>
      </c>
      <c r="N41" s="190">
        <f t="shared" si="178"/>
        <v>0</v>
      </c>
      <c r="O41" s="190">
        <f t="shared" si="178"/>
        <v>0</v>
      </c>
      <c r="P41" s="190">
        <f t="shared" si="178"/>
        <v>0</v>
      </c>
      <c r="Q41" s="190">
        <f t="shared" si="178"/>
        <v>8.879999999999999</v>
      </c>
      <c r="R41" s="190">
        <f t="shared" si="178"/>
        <v>0</v>
      </c>
      <c r="S41" s="190">
        <f t="shared" si="178"/>
        <v>0</v>
      </c>
      <c r="T41" s="190">
        <f t="shared" si="178"/>
        <v>0</v>
      </c>
      <c r="U41" s="190">
        <f t="shared" si="178"/>
        <v>0</v>
      </c>
      <c r="V41" s="190">
        <f t="shared" si="178"/>
        <v>7.3599999999999994</v>
      </c>
      <c r="W41" s="190">
        <f t="shared" si="178"/>
        <v>0</v>
      </c>
      <c r="X41" s="190">
        <f t="shared" si="178"/>
        <v>0</v>
      </c>
      <c r="Y41" s="190">
        <f t="shared" si="170"/>
        <v>0</v>
      </c>
      <c r="Z41" s="190">
        <f t="shared" si="170"/>
        <v>0</v>
      </c>
      <c r="AA41" s="190">
        <f t="shared" si="170"/>
        <v>16.239999999999998</v>
      </c>
      <c r="AB41" s="190">
        <f t="shared" si="170"/>
        <v>0</v>
      </c>
      <c r="AC41" s="190">
        <f t="shared" si="170"/>
        <v>0</v>
      </c>
    </row>
    <row r="42" ht="45">
      <c r="A42" s="24" t="s">
        <v>83</v>
      </c>
      <c r="B42" s="48" t="s">
        <v>134</v>
      </c>
      <c r="C42" s="25" t="s">
        <v>135</v>
      </c>
      <c r="D42" s="120" t="s">
        <v>258</v>
      </c>
      <c r="E42" s="190">
        <v>0</v>
      </c>
      <c r="F42" s="190">
        <v>0</v>
      </c>
      <c r="G42" s="190">
        <v>0</v>
      </c>
      <c r="H42" s="190">
        <v>0</v>
      </c>
      <c r="I42" s="190">
        <v>0</v>
      </c>
      <c r="J42" s="190">
        <v>0</v>
      </c>
      <c r="K42" s="190">
        <v>0</v>
      </c>
      <c r="L42" s="190">
        <v>0</v>
      </c>
      <c r="M42" s="190">
        <v>0</v>
      </c>
      <c r="N42" s="190">
        <v>0</v>
      </c>
      <c r="O42" s="190">
        <v>0</v>
      </c>
      <c r="P42" s="190">
        <v>0</v>
      </c>
      <c r="Q42" s="190">
        <v>3.75</v>
      </c>
      <c r="R42" s="190">
        <v>0</v>
      </c>
      <c r="S42" s="190">
        <v>0</v>
      </c>
      <c r="T42" s="190">
        <v>0</v>
      </c>
      <c r="U42" s="190">
        <v>0</v>
      </c>
      <c r="V42" s="190">
        <v>3.75</v>
      </c>
      <c r="W42" s="190">
        <v>0</v>
      </c>
      <c r="X42" s="190">
        <v>0</v>
      </c>
      <c r="Y42" s="190">
        <f t="shared" si="170"/>
        <v>0</v>
      </c>
      <c r="Z42" s="190">
        <f t="shared" si="170"/>
        <v>0</v>
      </c>
      <c r="AA42" s="190">
        <f t="shared" si="170"/>
        <v>7.5</v>
      </c>
      <c r="AB42" s="190">
        <f t="shared" si="170"/>
        <v>0</v>
      </c>
      <c r="AC42" s="190">
        <f t="shared" si="170"/>
        <v>0</v>
      </c>
    </row>
    <row r="43" ht="45">
      <c r="A43" s="24" t="s">
        <v>86</v>
      </c>
      <c r="B43" s="49" t="s">
        <v>136</v>
      </c>
      <c r="C43" s="25" t="s">
        <v>137</v>
      </c>
      <c r="D43" s="120" t="s">
        <v>258</v>
      </c>
      <c r="E43" s="190">
        <v>0</v>
      </c>
      <c r="F43" s="190">
        <v>0</v>
      </c>
      <c r="G43" s="190">
        <v>0</v>
      </c>
      <c r="H43" s="190">
        <v>0</v>
      </c>
      <c r="I43" s="190">
        <v>0</v>
      </c>
      <c r="J43" s="190">
        <v>0</v>
      </c>
      <c r="K43" s="190">
        <v>0</v>
      </c>
      <c r="L43" s="190">
        <v>0</v>
      </c>
      <c r="M43" s="190">
        <v>0</v>
      </c>
      <c r="N43" s="190">
        <v>0</v>
      </c>
      <c r="O43" s="190">
        <v>0</v>
      </c>
      <c r="P43" s="190">
        <v>0</v>
      </c>
      <c r="Q43" s="190">
        <v>2.5299999999999998</v>
      </c>
      <c r="R43" s="190">
        <v>0</v>
      </c>
      <c r="S43" s="190">
        <v>0</v>
      </c>
      <c r="T43" s="190">
        <v>0</v>
      </c>
      <c r="U43" s="190">
        <v>0</v>
      </c>
      <c r="V43" s="190">
        <v>2.5299999999999998</v>
      </c>
      <c r="W43" s="190">
        <v>0</v>
      </c>
      <c r="X43" s="190">
        <v>0</v>
      </c>
      <c r="Y43" s="190">
        <f t="shared" si="170"/>
        <v>0</v>
      </c>
      <c r="Z43" s="190">
        <f t="shared" si="170"/>
        <v>0</v>
      </c>
      <c r="AA43" s="190">
        <f t="shared" si="170"/>
        <v>5.0599999999999996</v>
      </c>
      <c r="AB43" s="190">
        <f t="shared" si="170"/>
        <v>0</v>
      </c>
      <c r="AC43" s="190">
        <f t="shared" si="170"/>
        <v>0</v>
      </c>
    </row>
    <row r="44" ht="45">
      <c r="A44" s="24" t="s">
        <v>89</v>
      </c>
      <c r="B44" s="49" t="s">
        <v>138</v>
      </c>
      <c r="C44" s="25" t="s">
        <v>139</v>
      </c>
      <c r="D44" s="120" t="s">
        <v>258</v>
      </c>
      <c r="E44" s="190">
        <v>0</v>
      </c>
      <c r="F44" s="190">
        <v>0</v>
      </c>
      <c r="G44" s="190">
        <v>0</v>
      </c>
      <c r="H44" s="190">
        <v>0</v>
      </c>
      <c r="I44" s="190">
        <v>0</v>
      </c>
      <c r="J44" s="190">
        <v>0</v>
      </c>
      <c r="K44" s="190">
        <v>0</v>
      </c>
      <c r="L44" s="190">
        <v>0</v>
      </c>
      <c r="M44" s="190">
        <v>0</v>
      </c>
      <c r="N44" s="190">
        <v>0</v>
      </c>
      <c r="O44" s="190">
        <v>0</v>
      </c>
      <c r="P44" s="190">
        <v>0</v>
      </c>
      <c r="Q44" s="190">
        <v>2.6000000000000001</v>
      </c>
      <c r="R44" s="190">
        <v>0</v>
      </c>
      <c r="S44" s="190">
        <v>0</v>
      </c>
      <c r="T44" s="190">
        <v>0</v>
      </c>
      <c r="U44" s="190">
        <v>0</v>
      </c>
      <c r="V44" s="190">
        <v>1.0800000000000001</v>
      </c>
      <c r="W44" s="190">
        <v>0</v>
      </c>
      <c r="X44" s="190">
        <v>0</v>
      </c>
      <c r="Y44" s="190">
        <f t="shared" si="170"/>
        <v>0</v>
      </c>
      <c r="Z44" s="190">
        <f t="shared" si="170"/>
        <v>0</v>
      </c>
      <c r="AA44" s="190">
        <f t="shared" si="170"/>
        <v>3.6800000000000002</v>
      </c>
      <c r="AB44" s="190">
        <f t="shared" si="170"/>
        <v>0</v>
      </c>
      <c r="AC44" s="190">
        <f t="shared" si="170"/>
        <v>0</v>
      </c>
    </row>
    <row r="45" ht="15.75">
      <c r="A45" s="28"/>
      <c r="B45" s="52" t="s">
        <v>140</v>
      </c>
      <c r="C45" s="67" t="s">
        <v>258</v>
      </c>
      <c r="D45" s="120"/>
      <c r="E45" s="190"/>
      <c r="F45" s="190"/>
      <c r="G45" s="190"/>
      <c r="H45" s="190"/>
      <c r="I45" s="190"/>
      <c r="J45" s="190"/>
      <c r="K45" s="190"/>
      <c r="L45" s="190"/>
      <c r="M45" s="190"/>
      <c r="N45" s="190"/>
      <c r="O45" s="190"/>
      <c r="P45" s="190"/>
      <c r="Q45" s="190"/>
      <c r="R45" s="190"/>
      <c r="S45" s="190"/>
      <c r="T45" s="190"/>
      <c r="U45" s="190"/>
      <c r="V45" s="190"/>
      <c r="W45" s="190"/>
      <c r="X45" s="190"/>
      <c r="Y45" s="190">
        <f t="shared" si="170"/>
        <v>0</v>
      </c>
      <c r="Z45" s="190">
        <f t="shared" si="170"/>
        <v>0</v>
      </c>
      <c r="AA45" s="190">
        <f t="shared" si="170"/>
        <v>0</v>
      </c>
      <c r="AB45" s="190">
        <f t="shared" si="170"/>
        <v>0</v>
      </c>
      <c r="AC45" s="190">
        <f t="shared" si="170"/>
        <v>0</v>
      </c>
    </row>
    <row r="46" ht="45">
      <c r="A46" s="33" t="s">
        <v>77</v>
      </c>
      <c r="B46" s="34" t="s">
        <v>78</v>
      </c>
      <c r="C46" s="67" t="s">
        <v>258</v>
      </c>
      <c r="D46" s="120"/>
      <c r="E46" s="190">
        <f>E47+E50</f>
        <v>0</v>
      </c>
      <c r="F46" s="190">
        <f t="shared" ref="F46:X46" si="179">F47+F50</f>
        <v>0</v>
      </c>
      <c r="G46" s="190">
        <f t="shared" si="179"/>
        <v>0</v>
      </c>
      <c r="H46" s="190">
        <f t="shared" si="179"/>
        <v>0</v>
      </c>
      <c r="I46" s="190">
        <f t="shared" si="179"/>
        <v>0</v>
      </c>
      <c r="J46" s="190">
        <f t="shared" si="179"/>
        <v>0</v>
      </c>
      <c r="K46" s="190">
        <f t="shared" si="179"/>
        <v>0</v>
      </c>
      <c r="L46" s="190">
        <f t="shared" si="179"/>
        <v>0</v>
      </c>
      <c r="M46" s="190">
        <f t="shared" si="179"/>
        <v>0</v>
      </c>
      <c r="N46" s="190">
        <f t="shared" si="179"/>
        <v>1</v>
      </c>
      <c r="O46" s="190">
        <f t="shared" si="179"/>
        <v>0</v>
      </c>
      <c r="P46" s="190">
        <f t="shared" si="179"/>
        <v>0</v>
      </c>
      <c r="Q46" s="190">
        <f t="shared" si="179"/>
        <v>2.2000000000000002</v>
      </c>
      <c r="R46" s="190">
        <f t="shared" si="179"/>
        <v>0</v>
      </c>
      <c r="S46" s="190">
        <f t="shared" si="179"/>
        <v>0</v>
      </c>
      <c r="T46" s="190">
        <f t="shared" si="179"/>
        <v>0</v>
      </c>
      <c r="U46" s="190">
        <f t="shared" si="179"/>
        <v>0</v>
      </c>
      <c r="V46" s="190">
        <f t="shared" si="179"/>
        <v>2.4500000000000002</v>
      </c>
      <c r="W46" s="190">
        <f t="shared" si="179"/>
        <v>0</v>
      </c>
      <c r="X46" s="190">
        <f t="shared" si="179"/>
        <v>0</v>
      </c>
      <c r="Y46" s="190">
        <f t="shared" si="170"/>
        <v>0</v>
      </c>
      <c r="Z46" s="190">
        <f t="shared" si="170"/>
        <v>0</v>
      </c>
      <c r="AA46" s="190">
        <f t="shared" si="170"/>
        <v>4.6500000000000004</v>
      </c>
      <c r="AB46" s="190">
        <f t="shared" si="170"/>
        <v>0</v>
      </c>
      <c r="AC46" s="190">
        <f t="shared" si="170"/>
        <v>1</v>
      </c>
    </row>
    <row r="47" ht="75">
      <c r="A47" s="33" t="s">
        <v>124</v>
      </c>
      <c r="B47" s="34" t="s">
        <v>125</v>
      </c>
      <c r="C47" s="67" t="s">
        <v>258</v>
      </c>
      <c r="D47" s="120"/>
      <c r="E47" s="190">
        <f t="shared" ref="E47:E50" si="180">E48</f>
        <v>0</v>
      </c>
      <c r="F47" s="190">
        <f t="shared" ref="F47:Y50" si="181">F48</f>
        <v>0</v>
      </c>
      <c r="G47" s="190">
        <f t="shared" si="181"/>
        <v>0</v>
      </c>
      <c r="H47" s="190">
        <f t="shared" si="181"/>
        <v>0</v>
      </c>
      <c r="I47" s="190">
        <f t="shared" si="181"/>
        <v>0</v>
      </c>
      <c r="J47" s="190">
        <f t="shared" si="181"/>
        <v>0</v>
      </c>
      <c r="K47" s="190">
        <f t="shared" si="181"/>
        <v>0</v>
      </c>
      <c r="L47" s="190">
        <f t="shared" si="181"/>
        <v>0</v>
      </c>
      <c r="M47" s="190">
        <f t="shared" si="181"/>
        <v>0</v>
      </c>
      <c r="N47" s="190">
        <f t="shared" si="181"/>
        <v>1</v>
      </c>
      <c r="O47" s="190">
        <f t="shared" si="181"/>
        <v>0</v>
      </c>
      <c r="P47" s="190">
        <f t="shared" si="181"/>
        <v>0</v>
      </c>
      <c r="Q47" s="190">
        <f t="shared" si="181"/>
        <v>0</v>
      </c>
      <c r="R47" s="190">
        <f t="shared" si="181"/>
        <v>0</v>
      </c>
      <c r="S47" s="190">
        <f t="shared" si="181"/>
        <v>0</v>
      </c>
      <c r="T47" s="190">
        <f t="shared" si="181"/>
        <v>0</v>
      </c>
      <c r="U47" s="190">
        <f t="shared" si="181"/>
        <v>0</v>
      </c>
      <c r="V47" s="190">
        <f t="shared" si="181"/>
        <v>0</v>
      </c>
      <c r="W47" s="190">
        <f t="shared" si="181"/>
        <v>0</v>
      </c>
      <c r="X47" s="190">
        <f t="shared" si="181"/>
        <v>0</v>
      </c>
      <c r="Y47" s="190">
        <f t="shared" si="181"/>
        <v>0</v>
      </c>
      <c r="Z47" s="190">
        <f t="shared" si="170"/>
        <v>0</v>
      </c>
      <c r="AA47" s="190">
        <f t="shared" si="170"/>
        <v>0</v>
      </c>
      <c r="AB47" s="190">
        <f t="shared" si="170"/>
        <v>0</v>
      </c>
      <c r="AC47" s="190">
        <f t="shared" si="170"/>
        <v>1</v>
      </c>
    </row>
    <row r="48" ht="75">
      <c r="A48" s="33" t="s">
        <v>126</v>
      </c>
      <c r="B48" s="34" t="s">
        <v>127</v>
      </c>
      <c r="C48" s="67" t="s">
        <v>258</v>
      </c>
      <c r="D48" s="120"/>
      <c r="E48" s="190">
        <f t="shared" si="180"/>
        <v>0</v>
      </c>
      <c r="F48" s="190">
        <f t="shared" si="181"/>
        <v>0</v>
      </c>
      <c r="G48" s="190">
        <f t="shared" si="181"/>
        <v>0</v>
      </c>
      <c r="H48" s="190">
        <f t="shared" si="181"/>
        <v>0</v>
      </c>
      <c r="I48" s="190">
        <f t="shared" si="181"/>
        <v>0</v>
      </c>
      <c r="J48" s="190">
        <f t="shared" si="181"/>
        <v>0</v>
      </c>
      <c r="K48" s="190">
        <f t="shared" si="181"/>
        <v>0</v>
      </c>
      <c r="L48" s="190">
        <f t="shared" si="181"/>
        <v>0</v>
      </c>
      <c r="M48" s="190">
        <f t="shared" si="181"/>
        <v>0</v>
      </c>
      <c r="N48" s="190">
        <f t="shared" si="181"/>
        <v>1</v>
      </c>
      <c r="O48" s="190">
        <f t="shared" si="181"/>
        <v>0</v>
      </c>
      <c r="P48" s="190">
        <f t="shared" si="181"/>
        <v>0</v>
      </c>
      <c r="Q48" s="190">
        <f t="shared" si="181"/>
        <v>0</v>
      </c>
      <c r="R48" s="190">
        <f t="shared" si="181"/>
        <v>0</v>
      </c>
      <c r="S48" s="190">
        <f t="shared" si="181"/>
        <v>0</v>
      </c>
      <c r="T48" s="190">
        <f t="shared" si="181"/>
        <v>0</v>
      </c>
      <c r="U48" s="190">
        <f t="shared" si="181"/>
        <v>0</v>
      </c>
      <c r="V48" s="190">
        <f t="shared" si="181"/>
        <v>0</v>
      </c>
      <c r="W48" s="190">
        <f t="shared" si="181"/>
        <v>0</v>
      </c>
      <c r="X48" s="190">
        <f t="shared" si="181"/>
        <v>0</v>
      </c>
      <c r="Y48" s="190">
        <f t="shared" si="181"/>
        <v>0</v>
      </c>
      <c r="Z48" s="190">
        <f t="shared" si="170"/>
        <v>0</v>
      </c>
      <c r="AA48" s="190">
        <f t="shared" si="170"/>
        <v>0</v>
      </c>
      <c r="AB48" s="190">
        <f t="shared" si="170"/>
        <v>0</v>
      </c>
      <c r="AC48" s="190">
        <f t="shared" si="170"/>
        <v>1</v>
      </c>
    </row>
    <row r="49" ht="60">
      <c r="A49" s="24" t="s">
        <v>128</v>
      </c>
      <c r="B49" s="47" t="s">
        <v>141</v>
      </c>
      <c r="C49" s="25" t="s">
        <v>142</v>
      </c>
      <c r="D49" s="120" t="s">
        <v>258</v>
      </c>
      <c r="E49" s="190">
        <v>0</v>
      </c>
      <c r="F49" s="190">
        <v>0</v>
      </c>
      <c r="G49" s="190">
        <v>0</v>
      </c>
      <c r="H49" s="190">
        <v>0</v>
      </c>
      <c r="I49" s="190">
        <v>0</v>
      </c>
      <c r="J49" s="190">
        <v>0</v>
      </c>
      <c r="K49" s="190">
        <v>0</v>
      </c>
      <c r="L49" s="190">
        <v>0</v>
      </c>
      <c r="M49" s="190">
        <v>0</v>
      </c>
      <c r="N49" s="190">
        <v>1</v>
      </c>
      <c r="O49" s="190">
        <v>0</v>
      </c>
      <c r="P49" s="190">
        <v>0</v>
      </c>
      <c r="Q49" s="190">
        <v>0</v>
      </c>
      <c r="R49" s="190">
        <v>0</v>
      </c>
      <c r="S49" s="190">
        <v>0</v>
      </c>
      <c r="T49" s="190">
        <v>0</v>
      </c>
      <c r="U49" s="190">
        <v>0</v>
      </c>
      <c r="V49" s="190">
        <v>0</v>
      </c>
      <c r="W49" s="190">
        <v>0</v>
      </c>
      <c r="X49" s="190">
        <v>0</v>
      </c>
      <c r="Y49" s="190">
        <f t="shared" si="170"/>
        <v>0</v>
      </c>
      <c r="Z49" s="190">
        <f t="shared" si="170"/>
        <v>0</v>
      </c>
      <c r="AA49" s="190">
        <f t="shared" si="170"/>
        <v>0</v>
      </c>
      <c r="AB49" s="190">
        <f t="shared" si="170"/>
        <v>0</v>
      </c>
      <c r="AC49" s="190">
        <f t="shared" si="170"/>
        <v>1</v>
      </c>
    </row>
    <row r="50" ht="60">
      <c r="A50" s="33" t="s">
        <v>79</v>
      </c>
      <c r="B50" s="34" t="s">
        <v>80</v>
      </c>
      <c r="C50" s="67" t="s">
        <v>258</v>
      </c>
      <c r="D50" s="120"/>
      <c r="E50" s="190">
        <f t="shared" si="180"/>
        <v>0</v>
      </c>
      <c r="F50" s="190">
        <f t="shared" si="181"/>
        <v>0</v>
      </c>
      <c r="G50" s="190">
        <f t="shared" si="181"/>
        <v>0</v>
      </c>
      <c r="H50" s="190">
        <f t="shared" si="181"/>
        <v>0</v>
      </c>
      <c r="I50" s="190">
        <f t="shared" si="181"/>
        <v>0</v>
      </c>
      <c r="J50" s="190">
        <f t="shared" si="181"/>
        <v>0</v>
      </c>
      <c r="K50" s="190">
        <f t="shared" si="181"/>
        <v>0</v>
      </c>
      <c r="L50" s="190">
        <f t="shared" si="181"/>
        <v>0</v>
      </c>
      <c r="M50" s="190">
        <f t="shared" si="181"/>
        <v>0</v>
      </c>
      <c r="N50" s="190">
        <f t="shared" si="181"/>
        <v>0</v>
      </c>
      <c r="O50" s="190">
        <f t="shared" si="181"/>
        <v>0</v>
      </c>
      <c r="P50" s="190">
        <f t="shared" si="181"/>
        <v>0</v>
      </c>
      <c r="Q50" s="190">
        <f t="shared" si="181"/>
        <v>2.2000000000000002</v>
      </c>
      <c r="R50" s="190">
        <f t="shared" si="181"/>
        <v>0</v>
      </c>
      <c r="S50" s="190">
        <f t="shared" si="181"/>
        <v>0</v>
      </c>
      <c r="T50" s="190">
        <f t="shared" si="181"/>
        <v>0</v>
      </c>
      <c r="U50" s="190">
        <f t="shared" si="181"/>
        <v>0</v>
      </c>
      <c r="V50" s="190">
        <f t="shared" si="181"/>
        <v>2.4500000000000002</v>
      </c>
      <c r="W50" s="190">
        <f t="shared" si="181"/>
        <v>0</v>
      </c>
      <c r="X50" s="190">
        <f t="shared" si="181"/>
        <v>0</v>
      </c>
      <c r="Y50" s="190">
        <f t="shared" si="170"/>
        <v>0</v>
      </c>
      <c r="Z50" s="190">
        <f t="shared" si="170"/>
        <v>0</v>
      </c>
      <c r="AA50" s="190">
        <f t="shared" si="170"/>
        <v>4.6500000000000004</v>
      </c>
      <c r="AB50" s="190">
        <f t="shared" si="170"/>
        <v>0</v>
      </c>
      <c r="AC50" s="190">
        <f t="shared" si="170"/>
        <v>0</v>
      </c>
    </row>
    <row r="51" ht="45">
      <c r="A51" s="33" t="s">
        <v>81</v>
      </c>
      <c r="B51" s="34" t="s">
        <v>82</v>
      </c>
      <c r="C51" s="67" t="s">
        <v>258</v>
      </c>
      <c r="D51" s="120"/>
      <c r="E51" s="190">
        <f>SUM(E52:E55)</f>
        <v>0</v>
      </c>
      <c r="F51" s="190">
        <f t="shared" ref="F51:X51" si="182">SUM(F52:F55)</f>
        <v>0</v>
      </c>
      <c r="G51" s="190">
        <f t="shared" si="182"/>
        <v>0</v>
      </c>
      <c r="H51" s="190">
        <f t="shared" si="182"/>
        <v>0</v>
      </c>
      <c r="I51" s="190">
        <f t="shared" si="182"/>
        <v>0</v>
      </c>
      <c r="J51" s="190">
        <f t="shared" si="182"/>
        <v>0</v>
      </c>
      <c r="K51" s="190">
        <f t="shared" si="182"/>
        <v>0</v>
      </c>
      <c r="L51" s="190">
        <f t="shared" si="182"/>
        <v>0</v>
      </c>
      <c r="M51" s="190">
        <f t="shared" si="182"/>
        <v>0</v>
      </c>
      <c r="N51" s="190">
        <f t="shared" si="182"/>
        <v>0</v>
      </c>
      <c r="O51" s="190">
        <f t="shared" si="182"/>
        <v>0</v>
      </c>
      <c r="P51" s="190">
        <f t="shared" si="182"/>
        <v>0</v>
      </c>
      <c r="Q51" s="190">
        <f t="shared" si="182"/>
        <v>2.2000000000000002</v>
      </c>
      <c r="R51" s="190">
        <f t="shared" si="182"/>
        <v>0</v>
      </c>
      <c r="S51" s="190">
        <f t="shared" si="182"/>
        <v>0</v>
      </c>
      <c r="T51" s="190">
        <f t="shared" si="182"/>
        <v>0</v>
      </c>
      <c r="U51" s="190">
        <f t="shared" si="182"/>
        <v>0</v>
      </c>
      <c r="V51" s="190">
        <f t="shared" si="182"/>
        <v>2.4500000000000002</v>
      </c>
      <c r="W51" s="190">
        <f t="shared" si="182"/>
        <v>0</v>
      </c>
      <c r="X51" s="190">
        <f t="shared" si="182"/>
        <v>0</v>
      </c>
      <c r="Y51" s="190">
        <f t="shared" si="170"/>
        <v>0</v>
      </c>
      <c r="Z51" s="190">
        <f t="shared" si="170"/>
        <v>0</v>
      </c>
      <c r="AA51" s="190">
        <f t="shared" si="170"/>
        <v>4.6500000000000004</v>
      </c>
      <c r="AB51" s="190">
        <f t="shared" si="170"/>
        <v>0</v>
      </c>
      <c r="AC51" s="190">
        <f t="shared" si="170"/>
        <v>0</v>
      </c>
    </row>
    <row r="52" ht="45">
      <c r="A52" s="24" t="s">
        <v>83</v>
      </c>
      <c r="B52" s="40" t="s">
        <v>143</v>
      </c>
      <c r="C52" s="25" t="s">
        <v>144</v>
      </c>
      <c r="D52" s="120" t="s">
        <v>258</v>
      </c>
      <c r="E52" s="190">
        <v>0</v>
      </c>
      <c r="F52" s="190">
        <v>0</v>
      </c>
      <c r="G52" s="190">
        <v>0</v>
      </c>
      <c r="H52" s="190">
        <v>0</v>
      </c>
      <c r="I52" s="190">
        <v>0</v>
      </c>
      <c r="J52" s="190">
        <v>0</v>
      </c>
      <c r="K52" s="190">
        <v>0</v>
      </c>
      <c r="L52" s="190">
        <v>0</v>
      </c>
      <c r="M52" s="190">
        <v>0</v>
      </c>
      <c r="N52" s="190">
        <v>0</v>
      </c>
      <c r="O52" s="190">
        <v>0</v>
      </c>
      <c r="P52" s="190">
        <v>0</v>
      </c>
      <c r="Q52" s="190">
        <v>1</v>
      </c>
      <c r="R52" s="190">
        <v>0</v>
      </c>
      <c r="S52" s="190">
        <v>0</v>
      </c>
      <c r="T52" s="190">
        <v>0</v>
      </c>
      <c r="U52" s="190">
        <v>0</v>
      </c>
      <c r="V52" s="190">
        <v>0</v>
      </c>
      <c r="W52" s="190">
        <v>0</v>
      </c>
      <c r="X52" s="190">
        <v>0</v>
      </c>
      <c r="Y52" s="190">
        <f t="shared" si="170"/>
        <v>0</v>
      </c>
      <c r="Z52" s="190">
        <f t="shared" si="170"/>
        <v>0</v>
      </c>
      <c r="AA52" s="190">
        <f t="shared" si="170"/>
        <v>1</v>
      </c>
      <c r="AB52" s="190">
        <f t="shared" si="170"/>
        <v>0</v>
      </c>
      <c r="AC52" s="190">
        <f t="shared" si="170"/>
        <v>0</v>
      </c>
    </row>
    <row r="53" ht="60">
      <c r="A53" s="24" t="s">
        <v>86</v>
      </c>
      <c r="B53" s="48" t="s">
        <v>145</v>
      </c>
      <c r="C53" s="25" t="s">
        <v>146</v>
      </c>
      <c r="D53" s="120" t="s">
        <v>258</v>
      </c>
      <c r="E53" s="190">
        <v>0</v>
      </c>
      <c r="F53" s="190">
        <v>0</v>
      </c>
      <c r="G53" s="190">
        <v>0</v>
      </c>
      <c r="H53" s="190">
        <v>0</v>
      </c>
      <c r="I53" s="190">
        <v>0</v>
      </c>
      <c r="J53" s="190">
        <v>0</v>
      </c>
      <c r="K53" s="190">
        <v>0</v>
      </c>
      <c r="L53" s="190">
        <v>0</v>
      </c>
      <c r="M53" s="190">
        <v>0</v>
      </c>
      <c r="N53" s="190">
        <v>0</v>
      </c>
      <c r="O53" s="190">
        <v>0</v>
      </c>
      <c r="P53" s="190">
        <v>0</v>
      </c>
      <c r="Q53" s="190">
        <v>1.2</v>
      </c>
      <c r="R53" s="190">
        <v>0</v>
      </c>
      <c r="S53" s="190">
        <v>0</v>
      </c>
      <c r="T53" s="190">
        <v>0</v>
      </c>
      <c r="U53" s="190">
        <v>0</v>
      </c>
      <c r="V53" s="190">
        <v>0</v>
      </c>
      <c r="W53" s="190">
        <v>0</v>
      </c>
      <c r="X53" s="190">
        <v>0</v>
      </c>
      <c r="Y53" s="190">
        <f t="shared" si="170"/>
        <v>0</v>
      </c>
      <c r="Z53" s="190">
        <f t="shared" si="170"/>
        <v>0</v>
      </c>
      <c r="AA53" s="190">
        <f t="shared" si="170"/>
        <v>1.2</v>
      </c>
      <c r="AB53" s="190">
        <f t="shared" si="170"/>
        <v>0</v>
      </c>
      <c r="AC53" s="190">
        <f t="shared" si="170"/>
        <v>0</v>
      </c>
    </row>
    <row r="54" ht="60">
      <c r="A54" s="24" t="s">
        <v>89</v>
      </c>
      <c r="B54" s="48" t="s">
        <v>147</v>
      </c>
      <c r="C54" s="25" t="s">
        <v>148</v>
      </c>
      <c r="D54" s="120" t="s">
        <v>258</v>
      </c>
      <c r="E54" s="190">
        <v>0</v>
      </c>
      <c r="F54" s="190">
        <v>0</v>
      </c>
      <c r="G54" s="190">
        <v>0</v>
      </c>
      <c r="H54" s="190">
        <v>0</v>
      </c>
      <c r="I54" s="190">
        <v>0</v>
      </c>
      <c r="J54" s="190">
        <v>0</v>
      </c>
      <c r="K54" s="190">
        <v>0</v>
      </c>
      <c r="L54" s="190">
        <v>0</v>
      </c>
      <c r="M54" s="190">
        <v>0</v>
      </c>
      <c r="N54" s="190">
        <v>0</v>
      </c>
      <c r="O54" s="190">
        <v>0</v>
      </c>
      <c r="P54" s="190">
        <v>0</v>
      </c>
      <c r="Q54" s="190">
        <v>0</v>
      </c>
      <c r="R54" s="190">
        <v>0</v>
      </c>
      <c r="S54" s="190">
        <v>0</v>
      </c>
      <c r="T54" s="190">
        <v>0</v>
      </c>
      <c r="U54" s="190">
        <v>0</v>
      </c>
      <c r="V54" s="190">
        <v>2.1000000000000001</v>
      </c>
      <c r="W54" s="190">
        <v>0</v>
      </c>
      <c r="X54" s="190">
        <v>0</v>
      </c>
      <c r="Y54" s="190">
        <f t="shared" si="170"/>
        <v>0</v>
      </c>
      <c r="Z54" s="190">
        <f t="shared" si="170"/>
        <v>0</v>
      </c>
      <c r="AA54" s="190">
        <f t="shared" si="170"/>
        <v>2.1000000000000001</v>
      </c>
      <c r="AB54" s="190">
        <f t="shared" si="170"/>
        <v>0</v>
      </c>
      <c r="AC54" s="190">
        <f t="shared" si="170"/>
        <v>0</v>
      </c>
    </row>
    <row r="55" ht="45">
      <c r="A55" s="24" t="s">
        <v>92</v>
      </c>
      <c r="B55" s="40" t="s">
        <v>149</v>
      </c>
      <c r="C55" s="25" t="s">
        <v>150</v>
      </c>
      <c r="D55" s="120" t="s">
        <v>258</v>
      </c>
      <c r="E55" s="190">
        <v>0</v>
      </c>
      <c r="F55" s="190">
        <v>0</v>
      </c>
      <c r="G55" s="190">
        <v>0</v>
      </c>
      <c r="H55" s="190">
        <v>0</v>
      </c>
      <c r="I55" s="190">
        <v>0</v>
      </c>
      <c r="J55" s="190">
        <v>0</v>
      </c>
      <c r="K55" s="190">
        <v>0</v>
      </c>
      <c r="L55" s="190">
        <v>0</v>
      </c>
      <c r="M55" s="190">
        <v>0</v>
      </c>
      <c r="N55" s="190">
        <v>0</v>
      </c>
      <c r="O55" s="190">
        <v>0</v>
      </c>
      <c r="P55" s="190">
        <v>0</v>
      </c>
      <c r="Q55" s="190">
        <v>0</v>
      </c>
      <c r="R55" s="190">
        <v>0</v>
      </c>
      <c r="S55" s="190">
        <v>0</v>
      </c>
      <c r="T55" s="190">
        <v>0</v>
      </c>
      <c r="U55" s="190">
        <v>0</v>
      </c>
      <c r="V55" s="190">
        <v>0.34999999999999998</v>
      </c>
      <c r="W55" s="190">
        <v>0</v>
      </c>
      <c r="X55" s="190">
        <v>0</v>
      </c>
      <c r="Y55" s="190">
        <f t="shared" si="170"/>
        <v>0</v>
      </c>
      <c r="Z55" s="190">
        <f t="shared" si="170"/>
        <v>0</v>
      </c>
      <c r="AA55" s="190">
        <f t="shared" si="170"/>
        <v>0.34999999999999998</v>
      </c>
      <c r="AB55" s="190">
        <f t="shared" si="170"/>
        <v>0</v>
      </c>
      <c r="AC55" s="190">
        <f t="shared" si="170"/>
        <v>0</v>
      </c>
    </row>
    <row r="56" ht="15.75">
      <c r="A56" s="28"/>
      <c r="B56" s="52" t="s">
        <v>151</v>
      </c>
      <c r="C56" s="67" t="s">
        <v>258</v>
      </c>
      <c r="D56" s="120"/>
      <c r="E56" s="190"/>
      <c r="F56" s="190"/>
      <c r="G56" s="190"/>
      <c r="H56" s="190"/>
      <c r="I56" s="190"/>
      <c r="J56" s="190"/>
      <c r="K56" s="190"/>
      <c r="L56" s="190"/>
      <c r="M56" s="190"/>
      <c r="N56" s="190"/>
      <c r="O56" s="190"/>
      <c r="P56" s="190"/>
      <c r="Q56" s="190"/>
      <c r="R56" s="190"/>
      <c r="S56" s="190"/>
      <c r="T56" s="190"/>
      <c r="U56" s="190"/>
      <c r="V56" s="190"/>
      <c r="W56" s="190"/>
      <c r="X56" s="190"/>
      <c r="Y56" s="190">
        <f t="shared" si="170"/>
        <v>0</v>
      </c>
      <c r="Z56" s="190">
        <f t="shared" si="170"/>
        <v>0</v>
      </c>
      <c r="AA56" s="190">
        <f t="shared" si="170"/>
        <v>0</v>
      </c>
      <c r="AB56" s="190">
        <f t="shared" si="170"/>
        <v>0</v>
      </c>
      <c r="AC56" s="190">
        <f t="shared" si="170"/>
        <v>0</v>
      </c>
    </row>
    <row r="57" ht="45">
      <c r="A57" s="33" t="s">
        <v>77</v>
      </c>
      <c r="B57" s="34" t="s">
        <v>78</v>
      </c>
      <c r="C57" s="67" t="s">
        <v>258</v>
      </c>
      <c r="D57" s="120"/>
      <c r="E57" s="190">
        <f>E58+E62</f>
        <v>0</v>
      </c>
      <c r="F57" s="190">
        <f t="shared" ref="F57:X57" si="183">F58+F62</f>
        <v>0</v>
      </c>
      <c r="G57" s="190">
        <f t="shared" si="183"/>
        <v>0</v>
      </c>
      <c r="H57" s="190">
        <f t="shared" si="183"/>
        <v>0</v>
      </c>
      <c r="I57" s="190">
        <f t="shared" si="183"/>
        <v>0</v>
      </c>
      <c r="J57" s="190">
        <f t="shared" si="183"/>
        <v>0</v>
      </c>
      <c r="K57" s="190">
        <f t="shared" si="183"/>
        <v>0</v>
      </c>
      <c r="L57" s="190">
        <f t="shared" si="183"/>
        <v>0</v>
      </c>
      <c r="M57" s="190">
        <f t="shared" si="183"/>
        <v>1</v>
      </c>
      <c r="N57" s="190">
        <f t="shared" si="183"/>
        <v>0</v>
      </c>
      <c r="O57" s="190">
        <f t="shared" si="183"/>
        <v>0</v>
      </c>
      <c r="P57" s="190">
        <f t="shared" si="183"/>
        <v>0</v>
      </c>
      <c r="Q57" s="190">
        <f t="shared" si="183"/>
        <v>2.6200000000000001</v>
      </c>
      <c r="R57" s="190">
        <f t="shared" si="183"/>
        <v>0</v>
      </c>
      <c r="S57" s="190">
        <f t="shared" si="183"/>
        <v>0</v>
      </c>
      <c r="T57" s="190">
        <f t="shared" si="183"/>
        <v>0</v>
      </c>
      <c r="U57" s="190">
        <f t="shared" si="183"/>
        <v>0</v>
      </c>
      <c r="V57" s="190">
        <f t="shared" si="183"/>
        <v>2.6200000000000001</v>
      </c>
      <c r="W57" s="190">
        <f t="shared" si="183"/>
        <v>0</v>
      </c>
      <c r="X57" s="190">
        <f t="shared" si="183"/>
        <v>0</v>
      </c>
      <c r="Y57" s="190">
        <f t="shared" si="170"/>
        <v>0</v>
      </c>
      <c r="Z57" s="190">
        <f t="shared" si="170"/>
        <v>0</v>
      </c>
      <c r="AA57" s="190">
        <f t="shared" si="170"/>
        <v>5.2400000000000002</v>
      </c>
      <c r="AB57" s="190">
        <f t="shared" si="170"/>
        <v>1</v>
      </c>
      <c r="AC57" s="190">
        <f t="shared" si="170"/>
        <v>0</v>
      </c>
    </row>
    <row r="58" ht="60">
      <c r="A58" s="33" t="s">
        <v>79</v>
      </c>
      <c r="B58" s="34" t="s">
        <v>80</v>
      </c>
      <c r="C58" s="67" t="s">
        <v>258</v>
      </c>
      <c r="D58" s="120"/>
      <c r="E58" s="190">
        <f>E59</f>
        <v>0</v>
      </c>
      <c r="F58" s="190">
        <f t="shared" ref="F58:X58" si="184">F59</f>
        <v>0</v>
      </c>
      <c r="G58" s="190">
        <f t="shared" si="184"/>
        <v>0</v>
      </c>
      <c r="H58" s="190">
        <f t="shared" si="184"/>
        <v>0</v>
      </c>
      <c r="I58" s="190">
        <f t="shared" si="184"/>
        <v>0</v>
      </c>
      <c r="J58" s="190">
        <f t="shared" si="184"/>
        <v>0</v>
      </c>
      <c r="K58" s="190">
        <f t="shared" si="184"/>
        <v>0</v>
      </c>
      <c r="L58" s="190">
        <f t="shared" si="184"/>
        <v>0</v>
      </c>
      <c r="M58" s="190">
        <f t="shared" si="184"/>
        <v>0</v>
      </c>
      <c r="N58" s="190">
        <f t="shared" si="184"/>
        <v>0</v>
      </c>
      <c r="O58" s="190">
        <f t="shared" si="184"/>
        <v>0</v>
      </c>
      <c r="P58" s="190">
        <f t="shared" si="184"/>
        <v>0</v>
      </c>
      <c r="Q58" s="190">
        <f t="shared" si="184"/>
        <v>2.6200000000000001</v>
      </c>
      <c r="R58" s="190">
        <f t="shared" si="184"/>
        <v>0</v>
      </c>
      <c r="S58" s="190">
        <f t="shared" si="184"/>
        <v>0</v>
      </c>
      <c r="T58" s="190">
        <f t="shared" si="184"/>
        <v>0</v>
      </c>
      <c r="U58" s="190">
        <f t="shared" si="184"/>
        <v>0</v>
      </c>
      <c r="V58" s="190">
        <f t="shared" si="184"/>
        <v>2.6200000000000001</v>
      </c>
      <c r="W58" s="190">
        <f t="shared" si="184"/>
        <v>0</v>
      </c>
      <c r="X58" s="190">
        <f t="shared" si="184"/>
        <v>0</v>
      </c>
      <c r="Y58" s="190">
        <f t="shared" si="170"/>
        <v>0</v>
      </c>
      <c r="Z58" s="190">
        <f t="shared" si="170"/>
        <v>0</v>
      </c>
      <c r="AA58" s="190">
        <f t="shared" si="170"/>
        <v>5.2400000000000002</v>
      </c>
      <c r="AB58" s="190">
        <f t="shared" si="170"/>
        <v>0</v>
      </c>
      <c r="AC58" s="190">
        <f t="shared" si="170"/>
        <v>0</v>
      </c>
    </row>
    <row r="59" ht="45">
      <c r="A59" s="33" t="s">
        <v>81</v>
      </c>
      <c r="B59" s="34" t="s">
        <v>82</v>
      </c>
      <c r="C59" s="67" t="s">
        <v>258</v>
      </c>
      <c r="D59" s="120"/>
      <c r="E59" s="190">
        <f>SUM(E60:E61)</f>
        <v>0</v>
      </c>
      <c r="F59" s="190">
        <f t="shared" ref="F59:X59" si="185">SUM(F60:F61)</f>
        <v>0</v>
      </c>
      <c r="G59" s="190">
        <f t="shared" si="185"/>
        <v>0</v>
      </c>
      <c r="H59" s="190">
        <f t="shared" si="185"/>
        <v>0</v>
      </c>
      <c r="I59" s="190">
        <f t="shared" si="185"/>
        <v>0</v>
      </c>
      <c r="J59" s="190">
        <f t="shared" si="185"/>
        <v>0</v>
      </c>
      <c r="K59" s="190">
        <f t="shared" si="185"/>
        <v>0</v>
      </c>
      <c r="L59" s="190">
        <f t="shared" si="185"/>
        <v>0</v>
      </c>
      <c r="M59" s="190">
        <f t="shared" si="185"/>
        <v>0</v>
      </c>
      <c r="N59" s="190">
        <f t="shared" si="185"/>
        <v>0</v>
      </c>
      <c r="O59" s="190">
        <f t="shared" si="185"/>
        <v>0</v>
      </c>
      <c r="P59" s="190">
        <f t="shared" si="185"/>
        <v>0</v>
      </c>
      <c r="Q59" s="190">
        <f t="shared" si="185"/>
        <v>2.6200000000000001</v>
      </c>
      <c r="R59" s="190">
        <f t="shared" si="185"/>
        <v>0</v>
      </c>
      <c r="S59" s="190">
        <f t="shared" si="185"/>
        <v>0</v>
      </c>
      <c r="T59" s="190">
        <f t="shared" si="185"/>
        <v>0</v>
      </c>
      <c r="U59" s="190">
        <f t="shared" si="185"/>
        <v>0</v>
      </c>
      <c r="V59" s="190">
        <f t="shared" si="185"/>
        <v>2.6200000000000001</v>
      </c>
      <c r="W59" s="190">
        <f t="shared" si="185"/>
        <v>0</v>
      </c>
      <c r="X59" s="190">
        <f t="shared" si="185"/>
        <v>0</v>
      </c>
      <c r="Y59" s="190">
        <f t="shared" si="170"/>
        <v>0</v>
      </c>
      <c r="Z59" s="190">
        <f t="shared" si="170"/>
        <v>0</v>
      </c>
      <c r="AA59" s="190">
        <f t="shared" si="170"/>
        <v>5.2400000000000002</v>
      </c>
      <c r="AB59" s="190">
        <f t="shared" si="170"/>
        <v>0</v>
      </c>
      <c r="AC59" s="190">
        <f t="shared" si="170"/>
        <v>0</v>
      </c>
    </row>
    <row r="60" ht="45">
      <c r="A60" s="24" t="s">
        <v>83</v>
      </c>
      <c r="B60" s="40" t="s">
        <v>152</v>
      </c>
      <c r="C60" s="25" t="s">
        <v>153</v>
      </c>
      <c r="D60" s="120" t="s">
        <v>258</v>
      </c>
      <c r="E60" s="190">
        <v>0</v>
      </c>
      <c r="F60" s="190">
        <v>0</v>
      </c>
      <c r="G60" s="190">
        <v>0</v>
      </c>
      <c r="H60" s="190">
        <v>0</v>
      </c>
      <c r="I60" s="190">
        <v>0</v>
      </c>
      <c r="J60" s="190">
        <v>0</v>
      </c>
      <c r="K60" s="190">
        <v>0</v>
      </c>
      <c r="L60" s="190">
        <v>0</v>
      </c>
      <c r="M60" s="190">
        <v>0</v>
      </c>
      <c r="N60" s="190">
        <v>0</v>
      </c>
      <c r="O60" s="190">
        <v>0</v>
      </c>
      <c r="P60" s="190">
        <v>0</v>
      </c>
      <c r="Q60" s="190">
        <v>1.3799999999999999</v>
      </c>
      <c r="R60" s="190">
        <v>0</v>
      </c>
      <c r="S60" s="190">
        <v>0</v>
      </c>
      <c r="T60" s="190">
        <v>0</v>
      </c>
      <c r="U60" s="190">
        <v>0</v>
      </c>
      <c r="V60" s="190">
        <v>1.3799999999999999</v>
      </c>
      <c r="W60" s="190">
        <v>0</v>
      </c>
      <c r="X60" s="190">
        <v>0</v>
      </c>
      <c r="Y60" s="190">
        <f t="shared" si="170"/>
        <v>0</v>
      </c>
      <c r="Z60" s="190">
        <f t="shared" si="170"/>
        <v>0</v>
      </c>
      <c r="AA60" s="190">
        <f t="shared" si="170"/>
        <v>2.7599999999999998</v>
      </c>
      <c r="AB60" s="190">
        <f t="shared" si="170"/>
        <v>0</v>
      </c>
      <c r="AC60" s="190">
        <f t="shared" si="170"/>
        <v>0</v>
      </c>
    </row>
    <row r="61" ht="45">
      <c r="A61" s="24" t="s">
        <v>86</v>
      </c>
      <c r="B61" s="40" t="s">
        <v>154</v>
      </c>
      <c r="C61" s="25" t="s">
        <v>155</v>
      </c>
      <c r="D61" s="120" t="s">
        <v>258</v>
      </c>
      <c r="E61" s="190">
        <v>0</v>
      </c>
      <c r="F61" s="190">
        <v>0</v>
      </c>
      <c r="G61" s="190">
        <v>0</v>
      </c>
      <c r="H61" s="190">
        <v>0</v>
      </c>
      <c r="I61" s="190">
        <v>0</v>
      </c>
      <c r="J61" s="190">
        <v>0</v>
      </c>
      <c r="K61" s="190">
        <v>0</v>
      </c>
      <c r="L61" s="190">
        <v>0</v>
      </c>
      <c r="M61" s="190">
        <v>0</v>
      </c>
      <c r="N61" s="190">
        <v>0</v>
      </c>
      <c r="O61" s="190">
        <v>0</v>
      </c>
      <c r="P61" s="190">
        <v>0</v>
      </c>
      <c r="Q61" s="190">
        <v>1.24</v>
      </c>
      <c r="R61" s="190">
        <v>0</v>
      </c>
      <c r="S61" s="190">
        <v>0</v>
      </c>
      <c r="T61" s="190">
        <v>0</v>
      </c>
      <c r="U61" s="190">
        <v>0</v>
      </c>
      <c r="V61" s="190">
        <v>1.24</v>
      </c>
      <c r="W61" s="190">
        <v>0</v>
      </c>
      <c r="X61" s="190">
        <v>0</v>
      </c>
      <c r="Y61" s="190">
        <f t="shared" si="170"/>
        <v>0</v>
      </c>
      <c r="Z61" s="190">
        <f t="shared" si="170"/>
        <v>0</v>
      </c>
      <c r="AA61" s="190">
        <f t="shared" si="170"/>
        <v>2.48</v>
      </c>
      <c r="AB61" s="190">
        <f t="shared" si="170"/>
        <v>0</v>
      </c>
      <c r="AC61" s="190">
        <f t="shared" si="170"/>
        <v>0</v>
      </c>
    </row>
    <row r="62" ht="45">
      <c r="A62" s="33" t="s">
        <v>116</v>
      </c>
      <c r="B62" s="34" t="s">
        <v>117</v>
      </c>
      <c r="C62" s="67" t="s">
        <v>258</v>
      </c>
      <c r="D62" s="120"/>
      <c r="E62" s="190">
        <f t="shared" ref="E62:E63" si="186">E63</f>
        <v>0</v>
      </c>
      <c r="F62" s="190">
        <f t="shared" ref="F62:X63" si="187">F63</f>
        <v>0</v>
      </c>
      <c r="G62" s="190">
        <f t="shared" si="187"/>
        <v>0</v>
      </c>
      <c r="H62" s="190">
        <f t="shared" si="187"/>
        <v>0</v>
      </c>
      <c r="I62" s="190">
        <f t="shared" si="187"/>
        <v>0</v>
      </c>
      <c r="J62" s="190">
        <f t="shared" si="187"/>
        <v>0</v>
      </c>
      <c r="K62" s="190">
        <f t="shared" si="187"/>
        <v>0</v>
      </c>
      <c r="L62" s="190">
        <f t="shared" si="187"/>
        <v>0</v>
      </c>
      <c r="M62" s="190">
        <f t="shared" si="187"/>
        <v>1</v>
      </c>
      <c r="N62" s="190">
        <f t="shared" si="187"/>
        <v>0</v>
      </c>
      <c r="O62" s="190">
        <f t="shared" si="187"/>
        <v>0</v>
      </c>
      <c r="P62" s="190">
        <f t="shared" si="187"/>
        <v>0</v>
      </c>
      <c r="Q62" s="190">
        <f t="shared" si="187"/>
        <v>0</v>
      </c>
      <c r="R62" s="190">
        <f t="shared" si="187"/>
        <v>0</v>
      </c>
      <c r="S62" s="190">
        <f t="shared" si="187"/>
        <v>0</v>
      </c>
      <c r="T62" s="190">
        <f t="shared" si="187"/>
        <v>0</v>
      </c>
      <c r="U62" s="190">
        <f t="shared" si="187"/>
        <v>0</v>
      </c>
      <c r="V62" s="190">
        <f t="shared" si="187"/>
        <v>0</v>
      </c>
      <c r="W62" s="190">
        <f t="shared" si="187"/>
        <v>0</v>
      </c>
      <c r="X62" s="190">
        <f t="shared" si="187"/>
        <v>0</v>
      </c>
      <c r="Y62" s="190">
        <f t="shared" si="170"/>
        <v>0</v>
      </c>
      <c r="Z62" s="190">
        <f t="shared" si="170"/>
        <v>0</v>
      </c>
      <c r="AA62" s="190">
        <f t="shared" si="170"/>
        <v>0</v>
      </c>
      <c r="AB62" s="190">
        <f t="shared" si="170"/>
        <v>1</v>
      </c>
      <c r="AC62" s="190">
        <f t="shared" si="170"/>
        <v>0</v>
      </c>
    </row>
    <row r="63" ht="45">
      <c r="A63" s="33" t="s">
        <v>118</v>
      </c>
      <c r="B63" s="34" t="s">
        <v>119</v>
      </c>
      <c r="C63" s="67" t="s">
        <v>258</v>
      </c>
      <c r="D63" s="120"/>
      <c r="E63" s="190">
        <f t="shared" si="186"/>
        <v>0</v>
      </c>
      <c r="F63" s="190">
        <f t="shared" si="187"/>
        <v>0</v>
      </c>
      <c r="G63" s="190">
        <f t="shared" si="187"/>
        <v>0</v>
      </c>
      <c r="H63" s="190">
        <f t="shared" si="187"/>
        <v>0</v>
      </c>
      <c r="I63" s="190">
        <f t="shared" si="187"/>
        <v>0</v>
      </c>
      <c r="J63" s="190">
        <f t="shared" si="187"/>
        <v>0</v>
      </c>
      <c r="K63" s="190">
        <f t="shared" si="187"/>
        <v>0</v>
      </c>
      <c r="L63" s="190">
        <f t="shared" si="187"/>
        <v>0</v>
      </c>
      <c r="M63" s="190">
        <f t="shared" si="187"/>
        <v>1</v>
      </c>
      <c r="N63" s="190">
        <f t="shared" si="187"/>
        <v>0</v>
      </c>
      <c r="O63" s="190">
        <f t="shared" si="187"/>
        <v>0</v>
      </c>
      <c r="P63" s="190">
        <f t="shared" si="187"/>
        <v>0</v>
      </c>
      <c r="Q63" s="190">
        <f t="shared" si="187"/>
        <v>0</v>
      </c>
      <c r="R63" s="190">
        <f t="shared" si="187"/>
        <v>0</v>
      </c>
      <c r="S63" s="190">
        <f t="shared" si="187"/>
        <v>0</v>
      </c>
      <c r="T63" s="190">
        <f t="shared" si="187"/>
        <v>0</v>
      </c>
      <c r="U63" s="190">
        <f t="shared" si="187"/>
        <v>0</v>
      </c>
      <c r="V63" s="190">
        <f t="shared" si="187"/>
        <v>0</v>
      </c>
      <c r="W63" s="190">
        <f t="shared" si="187"/>
        <v>0</v>
      </c>
      <c r="X63" s="190">
        <f t="shared" si="187"/>
        <v>0</v>
      </c>
      <c r="Y63" s="190">
        <f t="shared" si="170"/>
        <v>0</v>
      </c>
      <c r="Z63" s="190">
        <f t="shared" si="170"/>
        <v>0</v>
      </c>
      <c r="AA63" s="190">
        <f t="shared" si="170"/>
        <v>0</v>
      </c>
      <c r="AB63" s="190">
        <f t="shared" si="170"/>
        <v>1</v>
      </c>
      <c r="AC63" s="190">
        <f t="shared" si="170"/>
        <v>0</v>
      </c>
    </row>
    <row r="64" ht="75">
      <c r="A64" s="24" t="s">
        <v>120</v>
      </c>
      <c r="B64" s="40" t="s">
        <v>156</v>
      </c>
      <c r="C64" s="25" t="s">
        <v>155</v>
      </c>
      <c r="D64" s="120" t="s">
        <v>258</v>
      </c>
      <c r="E64" s="190">
        <v>0</v>
      </c>
      <c r="F64" s="190">
        <v>0</v>
      </c>
      <c r="G64" s="190">
        <v>0</v>
      </c>
      <c r="H64" s="190">
        <v>0</v>
      </c>
      <c r="I64" s="190">
        <v>0</v>
      </c>
      <c r="J64" s="190">
        <v>0</v>
      </c>
      <c r="K64" s="190">
        <v>0</v>
      </c>
      <c r="L64" s="190">
        <v>0</v>
      </c>
      <c r="M64" s="190">
        <v>1</v>
      </c>
      <c r="N64" s="190">
        <v>0</v>
      </c>
      <c r="O64" s="190">
        <v>0</v>
      </c>
      <c r="P64" s="190">
        <v>0</v>
      </c>
      <c r="Q64" s="190">
        <v>0</v>
      </c>
      <c r="R64" s="190">
        <v>0</v>
      </c>
      <c r="S64" s="190">
        <v>0</v>
      </c>
      <c r="T64" s="190">
        <v>0</v>
      </c>
      <c r="U64" s="190">
        <v>0</v>
      </c>
      <c r="V64" s="190">
        <v>0</v>
      </c>
      <c r="W64" s="190">
        <v>0</v>
      </c>
      <c r="X64" s="190">
        <v>0</v>
      </c>
      <c r="Y64" s="190">
        <f t="shared" si="170"/>
        <v>0</v>
      </c>
      <c r="Z64" s="190">
        <f t="shared" si="170"/>
        <v>0</v>
      </c>
      <c r="AA64" s="190">
        <f t="shared" si="170"/>
        <v>0</v>
      </c>
      <c r="AB64" s="190">
        <f t="shared" si="170"/>
        <v>1</v>
      </c>
      <c r="AC64" s="190">
        <f t="shared" si="170"/>
        <v>0</v>
      </c>
    </row>
    <row r="65" ht="15.75">
      <c r="A65" s="28"/>
      <c r="B65" s="217" t="s">
        <v>157</v>
      </c>
      <c r="C65" s="67" t="s">
        <v>258</v>
      </c>
      <c r="D65" s="120"/>
      <c r="E65" s="190"/>
      <c r="F65" s="190"/>
      <c r="G65" s="190"/>
      <c r="H65" s="190"/>
      <c r="I65" s="190"/>
      <c r="J65" s="190"/>
      <c r="K65" s="190"/>
      <c r="L65" s="190"/>
      <c r="M65" s="190"/>
      <c r="N65" s="190"/>
      <c r="O65" s="190"/>
      <c r="P65" s="190"/>
      <c r="Q65" s="190"/>
      <c r="R65" s="190"/>
      <c r="S65" s="190"/>
      <c r="T65" s="190"/>
      <c r="U65" s="190"/>
      <c r="V65" s="190"/>
      <c r="W65" s="190"/>
      <c r="X65" s="190"/>
      <c r="Y65" s="190">
        <f t="shared" si="170"/>
        <v>0</v>
      </c>
      <c r="Z65" s="190">
        <f t="shared" si="170"/>
        <v>0</v>
      </c>
      <c r="AA65" s="190">
        <f t="shared" si="170"/>
        <v>0</v>
      </c>
      <c r="AB65" s="190">
        <f t="shared" si="170"/>
        <v>0</v>
      </c>
      <c r="AC65" s="190">
        <f t="shared" si="170"/>
        <v>0</v>
      </c>
    </row>
    <row r="66" ht="47.25">
      <c r="A66" s="33" t="s">
        <v>77</v>
      </c>
      <c r="B66" s="34" t="s">
        <v>78</v>
      </c>
      <c r="C66" s="67" t="s">
        <v>258</v>
      </c>
      <c r="D66" s="120"/>
      <c r="E66" s="190">
        <f>E67+E75</f>
        <v>0</v>
      </c>
      <c r="F66" s="190">
        <f t="shared" ref="F66:X66" si="188">F67+F75</f>
        <v>0</v>
      </c>
      <c r="G66" s="190">
        <f t="shared" si="188"/>
        <v>0</v>
      </c>
      <c r="H66" s="190">
        <f t="shared" si="188"/>
        <v>0</v>
      </c>
      <c r="I66" s="190">
        <f t="shared" si="188"/>
        <v>0</v>
      </c>
      <c r="J66" s="190">
        <f t="shared" si="188"/>
        <v>0</v>
      </c>
      <c r="K66" s="190">
        <f t="shared" si="188"/>
        <v>0</v>
      </c>
      <c r="L66" s="190">
        <f t="shared" si="188"/>
        <v>0</v>
      </c>
      <c r="M66" s="190">
        <f t="shared" si="188"/>
        <v>0</v>
      </c>
      <c r="N66" s="190">
        <f t="shared" si="188"/>
        <v>14</v>
      </c>
      <c r="O66" s="190">
        <f t="shared" si="188"/>
        <v>0</v>
      </c>
      <c r="P66" s="190">
        <f t="shared" si="188"/>
        <v>0</v>
      </c>
      <c r="Q66" s="190">
        <f t="shared" si="188"/>
        <v>21.880000000000003</v>
      </c>
      <c r="R66" s="190">
        <f t="shared" si="188"/>
        <v>0</v>
      </c>
      <c r="S66" s="190">
        <f t="shared" si="188"/>
        <v>21</v>
      </c>
      <c r="T66" s="190">
        <f t="shared" si="188"/>
        <v>0</v>
      </c>
      <c r="U66" s="190">
        <f t="shared" si="188"/>
        <v>0</v>
      </c>
      <c r="V66" s="190">
        <f t="shared" si="188"/>
        <v>6.75</v>
      </c>
      <c r="W66" s="190">
        <f t="shared" si="188"/>
        <v>0</v>
      </c>
      <c r="X66" s="190">
        <f t="shared" si="188"/>
        <v>17</v>
      </c>
      <c r="Y66" s="190">
        <f t="shared" si="170"/>
        <v>0</v>
      </c>
      <c r="Z66" s="190">
        <f t="shared" si="170"/>
        <v>0</v>
      </c>
      <c r="AA66" s="190">
        <f t="shared" si="170"/>
        <v>28.630000000000003</v>
      </c>
      <c r="AB66" s="190">
        <f t="shared" si="170"/>
        <v>0</v>
      </c>
      <c r="AC66" s="190">
        <f t="shared" si="170"/>
        <v>52</v>
      </c>
    </row>
    <row r="67" ht="78.75">
      <c r="A67" s="33" t="s">
        <v>124</v>
      </c>
      <c r="B67" s="34" t="s">
        <v>125</v>
      </c>
      <c r="C67" s="67" t="s">
        <v>258</v>
      </c>
      <c r="D67" s="120"/>
      <c r="E67" s="190">
        <f>E68</f>
        <v>0</v>
      </c>
      <c r="F67" s="190">
        <f t="shared" ref="F67:X67" si="189">F68</f>
        <v>0</v>
      </c>
      <c r="G67" s="190">
        <f t="shared" si="189"/>
        <v>0</v>
      </c>
      <c r="H67" s="190">
        <f t="shared" si="189"/>
        <v>0</v>
      </c>
      <c r="I67" s="190">
        <f t="shared" si="189"/>
        <v>0</v>
      </c>
      <c r="J67" s="190">
        <f t="shared" si="189"/>
        <v>0</v>
      </c>
      <c r="K67" s="190">
        <f t="shared" si="189"/>
        <v>0</v>
      </c>
      <c r="L67" s="190">
        <f t="shared" si="189"/>
        <v>0</v>
      </c>
      <c r="M67" s="190">
        <f t="shared" si="189"/>
        <v>0</v>
      </c>
      <c r="N67" s="190">
        <f t="shared" si="189"/>
        <v>14</v>
      </c>
      <c r="O67" s="190">
        <f t="shared" si="189"/>
        <v>0</v>
      </c>
      <c r="P67" s="190">
        <f t="shared" si="189"/>
        <v>0</v>
      </c>
      <c r="Q67" s="190">
        <f t="shared" si="189"/>
        <v>0</v>
      </c>
      <c r="R67" s="190">
        <f t="shared" si="189"/>
        <v>0</v>
      </c>
      <c r="S67" s="190">
        <f t="shared" si="189"/>
        <v>21</v>
      </c>
      <c r="T67" s="190">
        <f t="shared" si="189"/>
        <v>0</v>
      </c>
      <c r="U67" s="190">
        <f t="shared" si="189"/>
        <v>0</v>
      </c>
      <c r="V67" s="190">
        <f t="shared" si="189"/>
        <v>0</v>
      </c>
      <c r="W67" s="190">
        <f t="shared" si="189"/>
        <v>0</v>
      </c>
      <c r="X67" s="190">
        <f t="shared" si="189"/>
        <v>17</v>
      </c>
      <c r="Y67" s="190">
        <f t="shared" si="170"/>
        <v>0</v>
      </c>
      <c r="Z67" s="190">
        <f t="shared" si="170"/>
        <v>0</v>
      </c>
      <c r="AA67" s="190">
        <f t="shared" si="170"/>
        <v>0</v>
      </c>
      <c r="AB67" s="190">
        <f t="shared" si="170"/>
        <v>0</v>
      </c>
      <c r="AC67" s="190">
        <f t="shared" si="170"/>
        <v>52</v>
      </c>
    </row>
    <row r="68" ht="78.75">
      <c r="A68" s="33" t="s">
        <v>126</v>
      </c>
      <c r="B68" s="34" t="s">
        <v>127</v>
      </c>
      <c r="C68" s="67" t="s">
        <v>258</v>
      </c>
      <c r="D68" s="120"/>
      <c r="E68" s="190">
        <f>SUM(E69:E74)</f>
        <v>0</v>
      </c>
      <c r="F68" s="190">
        <f t="shared" ref="F68:X68" si="190">SUM(F69:F74)</f>
        <v>0</v>
      </c>
      <c r="G68" s="190">
        <f t="shared" si="190"/>
        <v>0</v>
      </c>
      <c r="H68" s="190">
        <f t="shared" si="190"/>
        <v>0</v>
      </c>
      <c r="I68" s="190">
        <f t="shared" si="190"/>
        <v>0</v>
      </c>
      <c r="J68" s="190">
        <f t="shared" si="190"/>
        <v>0</v>
      </c>
      <c r="K68" s="190">
        <f t="shared" si="190"/>
        <v>0</v>
      </c>
      <c r="L68" s="190">
        <f t="shared" si="190"/>
        <v>0</v>
      </c>
      <c r="M68" s="190">
        <f t="shared" si="190"/>
        <v>0</v>
      </c>
      <c r="N68" s="190">
        <f t="shared" si="190"/>
        <v>14</v>
      </c>
      <c r="O68" s="190">
        <f t="shared" si="190"/>
        <v>0</v>
      </c>
      <c r="P68" s="190">
        <f t="shared" si="190"/>
        <v>0</v>
      </c>
      <c r="Q68" s="190">
        <f t="shared" si="190"/>
        <v>0</v>
      </c>
      <c r="R68" s="190">
        <f t="shared" si="190"/>
        <v>0</v>
      </c>
      <c r="S68" s="190">
        <f t="shared" si="190"/>
        <v>21</v>
      </c>
      <c r="T68" s="190">
        <f t="shared" si="190"/>
        <v>0</v>
      </c>
      <c r="U68" s="190">
        <f t="shared" si="190"/>
        <v>0</v>
      </c>
      <c r="V68" s="190">
        <f t="shared" si="190"/>
        <v>0</v>
      </c>
      <c r="W68" s="190">
        <f t="shared" si="190"/>
        <v>0</v>
      </c>
      <c r="X68" s="190">
        <f t="shared" si="190"/>
        <v>17</v>
      </c>
      <c r="Y68" s="190">
        <f t="shared" si="170"/>
        <v>0</v>
      </c>
      <c r="Z68" s="190">
        <f t="shared" si="170"/>
        <v>0</v>
      </c>
      <c r="AA68" s="190">
        <f t="shared" si="170"/>
        <v>0</v>
      </c>
      <c r="AB68" s="190">
        <f t="shared" si="170"/>
        <v>0</v>
      </c>
      <c r="AC68" s="190">
        <f t="shared" si="170"/>
        <v>52</v>
      </c>
    </row>
    <row r="69" ht="63">
      <c r="A69" s="24" t="s">
        <v>128</v>
      </c>
      <c r="B69" s="48" t="s">
        <v>158</v>
      </c>
      <c r="C69" s="25" t="s">
        <v>159</v>
      </c>
      <c r="D69" s="120" t="s">
        <v>258</v>
      </c>
      <c r="E69" s="190">
        <v>0</v>
      </c>
      <c r="F69" s="190">
        <v>0</v>
      </c>
      <c r="G69" s="190">
        <v>0</v>
      </c>
      <c r="H69" s="190">
        <v>0</v>
      </c>
      <c r="I69" s="190">
        <v>0</v>
      </c>
      <c r="J69" s="190">
        <v>0</v>
      </c>
      <c r="K69" s="190">
        <v>0</v>
      </c>
      <c r="L69" s="190">
        <v>0</v>
      </c>
      <c r="M69" s="190">
        <v>0</v>
      </c>
      <c r="N69" s="190">
        <v>4</v>
      </c>
      <c r="O69" s="190">
        <v>0</v>
      </c>
      <c r="P69" s="190">
        <v>0</v>
      </c>
      <c r="Q69" s="190">
        <v>0</v>
      </c>
      <c r="R69" s="190">
        <v>0</v>
      </c>
      <c r="S69" s="190">
        <v>0</v>
      </c>
      <c r="T69" s="190">
        <v>0</v>
      </c>
      <c r="U69" s="190">
        <v>0</v>
      </c>
      <c r="V69" s="190">
        <v>0</v>
      </c>
      <c r="W69" s="190">
        <v>0</v>
      </c>
      <c r="X69" s="190">
        <v>0</v>
      </c>
      <c r="Y69" s="190">
        <f t="shared" si="170"/>
        <v>0</v>
      </c>
      <c r="Z69" s="190">
        <f t="shared" si="170"/>
        <v>0</v>
      </c>
      <c r="AA69" s="190">
        <f t="shared" si="170"/>
        <v>0</v>
      </c>
      <c r="AB69" s="190">
        <f t="shared" si="170"/>
        <v>0</v>
      </c>
      <c r="AC69" s="190">
        <f t="shared" si="170"/>
        <v>4</v>
      </c>
    </row>
    <row r="70" ht="110.25">
      <c r="A70" s="24" t="s">
        <v>131</v>
      </c>
      <c r="B70" s="48" t="s">
        <v>160</v>
      </c>
      <c r="C70" s="25" t="s">
        <v>161</v>
      </c>
      <c r="D70" s="120" t="s">
        <v>258</v>
      </c>
      <c r="E70" s="190">
        <v>0</v>
      </c>
      <c r="F70" s="190">
        <v>0</v>
      </c>
      <c r="G70" s="190">
        <v>0</v>
      </c>
      <c r="H70" s="190">
        <v>0</v>
      </c>
      <c r="I70" s="190">
        <v>0</v>
      </c>
      <c r="J70" s="190">
        <v>0</v>
      </c>
      <c r="K70" s="190">
        <v>0</v>
      </c>
      <c r="L70" s="190">
        <v>0</v>
      </c>
      <c r="M70" s="190">
        <v>0</v>
      </c>
      <c r="N70" s="190">
        <v>0</v>
      </c>
      <c r="O70" s="190">
        <v>0</v>
      </c>
      <c r="P70" s="190">
        <v>0</v>
      </c>
      <c r="Q70" s="190">
        <v>0</v>
      </c>
      <c r="R70" s="190">
        <v>0</v>
      </c>
      <c r="S70" s="190">
        <v>19</v>
      </c>
      <c r="T70" s="190">
        <v>0</v>
      </c>
      <c r="U70" s="190">
        <v>0</v>
      </c>
      <c r="V70" s="190">
        <v>0</v>
      </c>
      <c r="W70" s="190">
        <v>0</v>
      </c>
      <c r="X70" s="190">
        <v>0</v>
      </c>
      <c r="Y70" s="190">
        <f t="shared" si="170"/>
        <v>0</v>
      </c>
      <c r="Z70" s="190">
        <f t="shared" si="170"/>
        <v>0</v>
      </c>
      <c r="AA70" s="190">
        <f t="shared" si="170"/>
        <v>0</v>
      </c>
      <c r="AB70" s="190">
        <f t="shared" si="170"/>
        <v>0</v>
      </c>
      <c r="AC70" s="190">
        <f t="shared" si="170"/>
        <v>19</v>
      </c>
    </row>
    <row r="71" ht="94.5">
      <c r="A71" s="24" t="s">
        <v>162</v>
      </c>
      <c r="B71" s="48" t="s">
        <v>163</v>
      </c>
      <c r="C71" s="25" t="s">
        <v>164</v>
      </c>
      <c r="D71" s="120" t="s">
        <v>258</v>
      </c>
      <c r="E71" s="190">
        <v>0</v>
      </c>
      <c r="F71" s="190">
        <v>0</v>
      </c>
      <c r="G71" s="190">
        <v>0</v>
      </c>
      <c r="H71" s="190">
        <v>0</v>
      </c>
      <c r="I71" s="190">
        <v>0</v>
      </c>
      <c r="J71" s="190">
        <v>0</v>
      </c>
      <c r="K71" s="190">
        <v>0</v>
      </c>
      <c r="L71" s="190">
        <v>0</v>
      </c>
      <c r="M71" s="190">
        <v>0</v>
      </c>
      <c r="N71" s="190">
        <v>0</v>
      </c>
      <c r="O71" s="190">
        <v>0</v>
      </c>
      <c r="P71" s="190">
        <v>0</v>
      </c>
      <c r="Q71" s="190">
        <v>0</v>
      </c>
      <c r="R71" s="190">
        <v>0</v>
      </c>
      <c r="S71" s="190">
        <v>0</v>
      </c>
      <c r="T71" s="190">
        <v>0</v>
      </c>
      <c r="U71" s="190">
        <v>0</v>
      </c>
      <c r="V71" s="190">
        <v>0</v>
      </c>
      <c r="W71" s="190">
        <v>0</v>
      </c>
      <c r="X71" s="190">
        <v>5</v>
      </c>
      <c r="Y71" s="190">
        <f t="shared" si="170"/>
        <v>0</v>
      </c>
      <c r="Z71" s="190">
        <f t="shared" si="170"/>
        <v>0</v>
      </c>
      <c r="AA71" s="190">
        <f t="shared" si="170"/>
        <v>0</v>
      </c>
      <c r="AB71" s="190">
        <f t="shared" si="170"/>
        <v>0</v>
      </c>
      <c r="AC71" s="190">
        <f t="shared" si="170"/>
        <v>5</v>
      </c>
    </row>
    <row r="72" ht="63">
      <c r="A72" s="24" t="s">
        <v>165</v>
      </c>
      <c r="B72" s="48" t="s">
        <v>166</v>
      </c>
      <c r="C72" s="25" t="s">
        <v>167</v>
      </c>
      <c r="D72" s="120" t="s">
        <v>258</v>
      </c>
      <c r="E72" s="190">
        <v>0</v>
      </c>
      <c r="F72" s="190">
        <v>0</v>
      </c>
      <c r="G72" s="190">
        <v>0</v>
      </c>
      <c r="H72" s="190">
        <v>0</v>
      </c>
      <c r="I72" s="190">
        <v>0</v>
      </c>
      <c r="J72" s="190">
        <v>0</v>
      </c>
      <c r="K72" s="190">
        <v>0</v>
      </c>
      <c r="L72" s="190">
        <v>0</v>
      </c>
      <c r="M72" s="190">
        <v>0</v>
      </c>
      <c r="N72" s="190">
        <v>2</v>
      </c>
      <c r="O72" s="190">
        <v>0</v>
      </c>
      <c r="P72" s="190">
        <v>0</v>
      </c>
      <c r="Q72" s="190">
        <v>0</v>
      </c>
      <c r="R72" s="190">
        <v>0</v>
      </c>
      <c r="S72" s="190">
        <v>0</v>
      </c>
      <c r="T72" s="190">
        <v>0</v>
      </c>
      <c r="U72" s="190">
        <v>0</v>
      </c>
      <c r="V72" s="190">
        <v>0</v>
      </c>
      <c r="W72" s="190">
        <v>0</v>
      </c>
      <c r="X72" s="190">
        <v>0</v>
      </c>
      <c r="Y72" s="190">
        <f t="shared" si="170"/>
        <v>0</v>
      </c>
      <c r="Z72" s="190">
        <f t="shared" si="170"/>
        <v>0</v>
      </c>
      <c r="AA72" s="190">
        <f t="shared" si="170"/>
        <v>0</v>
      </c>
      <c r="AB72" s="190">
        <f t="shared" si="170"/>
        <v>0</v>
      </c>
      <c r="AC72" s="190">
        <f t="shared" si="170"/>
        <v>2</v>
      </c>
    </row>
    <row r="73" ht="94.5">
      <c r="A73" s="24" t="s">
        <v>168</v>
      </c>
      <c r="B73" s="48" t="s">
        <v>169</v>
      </c>
      <c r="C73" s="25" t="s">
        <v>170</v>
      </c>
      <c r="D73" s="120" t="s">
        <v>258</v>
      </c>
      <c r="E73" s="190">
        <v>0</v>
      </c>
      <c r="F73" s="190">
        <v>0</v>
      </c>
      <c r="G73" s="190">
        <v>0</v>
      </c>
      <c r="H73" s="190">
        <v>0</v>
      </c>
      <c r="I73" s="190">
        <v>0</v>
      </c>
      <c r="J73" s="190">
        <v>0</v>
      </c>
      <c r="K73" s="190">
        <v>0</v>
      </c>
      <c r="L73" s="190">
        <v>0</v>
      </c>
      <c r="M73" s="190">
        <v>0</v>
      </c>
      <c r="N73" s="190">
        <v>4</v>
      </c>
      <c r="O73" s="190">
        <v>0</v>
      </c>
      <c r="P73" s="190">
        <v>0</v>
      </c>
      <c r="Q73" s="190">
        <v>0</v>
      </c>
      <c r="R73" s="190">
        <v>0</v>
      </c>
      <c r="S73" s="190">
        <v>2</v>
      </c>
      <c r="T73" s="190">
        <v>0</v>
      </c>
      <c r="U73" s="190">
        <v>0</v>
      </c>
      <c r="V73" s="190">
        <v>0</v>
      </c>
      <c r="W73" s="190">
        <v>0</v>
      </c>
      <c r="X73" s="190">
        <v>6</v>
      </c>
      <c r="Y73" s="190">
        <f t="shared" si="170"/>
        <v>0</v>
      </c>
      <c r="Z73" s="190">
        <f t="shared" si="170"/>
        <v>0</v>
      </c>
      <c r="AA73" s="190">
        <f t="shared" si="170"/>
        <v>0</v>
      </c>
      <c r="AB73" s="190">
        <f t="shared" si="170"/>
        <v>0</v>
      </c>
      <c r="AC73" s="190">
        <f t="shared" si="170"/>
        <v>12</v>
      </c>
    </row>
    <row r="74" ht="94.5">
      <c r="A74" s="24" t="s">
        <v>171</v>
      </c>
      <c r="B74" s="48" t="s">
        <v>172</v>
      </c>
      <c r="C74" s="25" t="s">
        <v>173</v>
      </c>
      <c r="D74" s="120" t="s">
        <v>258</v>
      </c>
      <c r="E74" s="190">
        <v>0</v>
      </c>
      <c r="F74" s="190">
        <v>0</v>
      </c>
      <c r="G74" s="190">
        <v>0</v>
      </c>
      <c r="H74" s="190">
        <v>0</v>
      </c>
      <c r="I74" s="190">
        <v>0</v>
      </c>
      <c r="J74" s="190">
        <v>0</v>
      </c>
      <c r="K74" s="190">
        <v>0</v>
      </c>
      <c r="L74" s="190">
        <v>0</v>
      </c>
      <c r="M74" s="190">
        <v>0</v>
      </c>
      <c r="N74" s="190">
        <v>4</v>
      </c>
      <c r="O74" s="190">
        <v>0</v>
      </c>
      <c r="P74" s="190">
        <v>0</v>
      </c>
      <c r="Q74" s="190">
        <v>0</v>
      </c>
      <c r="R74" s="190">
        <v>0</v>
      </c>
      <c r="S74" s="190">
        <v>0</v>
      </c>
      <c r="T74" s="190">
        <v>0</v>
      </c>
      <c r="U74" s="190">
        <v>0</v>
      </c>
      <c r="V74" s="190">
        <v>0</v>
      </c>
      <c r="W74" s="190">
        <v>0</v>
      </c>
      <c r="X74" s="190">
        <v>6</v>
      </c>
      <c r="Y74" s="190">
        <f t="shared" si="170"/>
        <v>0</v>
      </c>
      <c r="Z74" s="190">
        <f t="shared" si="170"/>
        <v>0</v>
      </c>
      <c r="AA74" s="190">
        <f t="shared" si="170"/>
        <v>0</v>
      </c>
      <c r="AB74" s="190">
        <f t="shared" si="170"/>
        <v>0</v>
      </c>
      <c r="AC74" s="190">
        <f t="shared" si="170"/>
        <v>10</v>
      </c>
    </row>
    <row r="75" ht="63">
      <c r="A75" s="33" t="s">
        <v>79</v>
      </c>
      <c r="B75" s="34" t="s">
        <v>80</v>
      </c>
      <c r="C75" s="67" t="s">
        <v>258</v>
      </c>
      <c r="D75" s="120"/>
      <c r="E75" s="190">
        <f>E76</f>
        <v>0</v>
      </c>
      <c r="F75" s="190">
        <f t="shared" ref="F75:Y75" si="191">F76</f>
        <v>0</v>
      </c>
      <c r="G75" s="190">
        <f t="shared" si="191"/>
        <v>0</v>
      </c>
      <c r="H75" s="190">
        <f t="shared" si="191"/>
        <v>0</v>
      </c>
      <c r="I75" s="190">
        <f t="shared" si="191"/>
        <v>0</v>
      </c>
      <c r="J75" s="190">
        <f t="shared" si="191"/>
        <v>0</v>
      </c>
      <c r="K75" s="190">
        <f t="shared" si="191"/>
        <v>0</v>
      </c>
      <c r="L75" s="190">
        <f t="shared" si="191"/>
        <v>0</v>
      </c>
      <c r="M75" s="190">
        <f t="shared" si="191"/>
        <v>0</v>
      </c>
      <c r="N75" s="190">
        <f t="shared" si="191"/>
        <v>0</v>
      </c>
      <c r="O75" s="190">
        <f t="shared" si="191"/>
        <v>0</v>
      </c>
      <c r="P75" s="190">
        <f t="shared" si="191"/>
        <v>0</v>
      </c>
      <c r="Q75" s="190">
        <f t="shared" si="191"/>
        <v>21.880000000000003</v>
      </c>
      <c r="R75" s="190">
        <f t="shared" si="191"/>
        <v>0</v>
      </c>
      <c r="S75" s="190">
        <f t="shared" si="191"/>
        <v>0</v>
      </c>
      <c r="T75" s="190">
        <f t="shared" si="191"/>
        <v>0</v>
      </c>
      <c r="U75" s="190">
        <f t="shared" si="191"/>
        <v>0</v>
      </c>
      <c r="V75" s="190">
        <f t="shared" si="191"/>
        <v>6.75</v>
      </c>
      <c r="W75" s="190">
        <f t="shared" si="191"/>
        <v>0</v>
      </c>
      <c r="X75" s="190">
        <f t="shared" si="191"/>
        <v>0</v>
      </c>
      <c r="Y75" s="190">
        <f t="shared" si="191"/>
        <v>0</v>
      </c>
      <c r="Z75" s="190">
        <f t="shared" si="170"/>
        <v>0</v>
      </c>
      <c r="AA75" s="190">
        <f t="shared" si="170"/>
        <v>28.630000000000003</v>
      </c>
      <c r="AB75" s="190">
        <f t="shared" si="170"/>
        <v>0</v>
      </c>
      <c r="AC75" s="190">
        <f t="shared" si="170"/>
        <v>0</v>
      </c>
    </row>
    <row r="76" ht="47.25">
      <c r="A76" s="33" t="s">
        <v>81</v>
      </c>
      <c r="B76" s="34" t="s">
        <v>82</v>
      </c>
      <c r="C76" s="67" t="s">
        <v>258</v>
      </c>
      <c r="D76" s="120"/>
      <c r="E76" s="190">
        <f>SUM(E77:E86)</f>
        <v>0</v>
      </c>
      <c r="F76" s="190">
        <f t="shared" ref="F76:X76" si="192">SUM(F77:F86)</f>
        <v>0</v>
      </c>
      <c r="G76" s="190">
        <f t="shared" si="192"/>
        <v>0</v>
      </c>
      <c r="H76" s="190">
        <f t="shared" si="192"/>
        <v>0</v>
      </c>
      <c r="I76" s="190">
        <f t="shared" si="192"/>
        <v>0</v>
      </c>
      <c r="J76" s="190">
        <f t="shared" si="192"/>
        <v>0</v>
      </c>
      <c r="K76" s="190">
        <f t="shared" si="192"/>
        <v>0</v>
      </c>
      <c r="L76" s="190">
        <f t="shared" si="192"/>
        <v>0</v>
      </c>
      <c r="M76" s="190">
        <f t="shared" si="192"/>
        <v>0</v>
      </c>
      <c r="N76" s="190">
        <f t="shared" si="192"/>
        <v>0</v>
      </c>
      <c r="O76" s="190">
        <f t="shared" si="192"/>
        <v>0</v>
      </c>
      <c r="P76" s="190">
        <f t="shared" si="192"/>
        <v>0</v>
      </c>
      <c r="Q76" s="190">
        <f t="shared" si="192"/>
        <v>21.880000000000003</v>
      </c>
      <c r="R76" s="190">
        <f t="shared" si="192"/>
        <v>0</v>
      </c>
      <c r="S76" s="190">
        <f t="shared" si="192"/>
        <v>0</v>
      </c>
      <c r="T76" s="190">
        <f t="shared" si="192"/>
        <v>0</v>
      </c>
      <c r="U76" s="190">
        <f t="shared" si="192"/>
        <v>0</v>
      </c>
      <c r="V76" s="190">
        <f t="shared" si="192"/>
        <v>6.75</v>
      </c>
      <c r="W76" s="190">
        <f t="shared" si="192"/>
        <v>0</v>
      </c>
      <c r="X76" s="190">
        <f t="shared" si="192"/>
        <v>0</v>
      </c>
      <c r="Y76" s="190">
        <f t="shared" si="170"/>
        <v>0</v>
      </c>
      <c r="Z76" s="190">
        <f t="shared" si="170"/>
        <v>0</v>
      </c>
      <c r="AA76" s="190">
        <f t="shared" si="170"/>
        <v>28.630000000000003</v>
      </c>
      <c r="AB76" s="190">
        <f t="shared" si="170"/>
        <v>0</v>
      </c>
      <c r="AC76" s="190">
        <f t="shared" si="170"/>
        <v>0</v>
      </c>
    </row>
    <row r="77" ht="47.25">
      <c r="A77" s="24" t="s">
        <v>83</v>
      </c>
      <c r="B77" s="48" t="s">
        <v>174</v>
      </c>
      <c r="C77" s="25" t="s">
        <v>175</v>
      </c>
      <c r="D77" s="120" t="s">
        <v>258</v>
      </c>
      <c r="E77" s="190">
        <v>0</v>
      </c>
      <c r="F77" s="190">
        <v>0</v>
      </c>
      <c r="G77" s="190">
        <v>0</v>
      </c>
      <c r="H77" s="190">
        <v>0</v>
      </c>
      <c r="I77" s="190">
        <v>0</v>
      </c>
      <c r="J77" s="190">
        <v>0</v>
      </c>
      <c r="K77" s="190">
        <v>0</v>
      </c>
      <c r="L77" s="190">
        <v>0</v>
      </c>
      <c r="M77" s="190">
        <v>0</v>
      </c>
      <c r="N77" s="190">
        <v>0</v>
      </c>
      <c r="O77" s="190">
        <v>0</v>
      </c>
      <c r="P77" s="190">
        <v>0</v>
      </c>
      <c r="Q77" s="190">
        <v>1.3999999999999999</v>
      </c>
      <c r="R77" s="190">
        <v>0</v>
      </c>
      <c r="S77" s="190">
        <v>0</v>
      </c>
      <c r="T77" s="190">
        <v>0</v>
      </c>
      <c r="U77" s="190">
        <v>0</v>
      </c>
      <c r="V77" s="190">
        <v>0</v>
      </c>
      <c r="W77" s="190">
        <v>0</v>
      </c>
      <c r="X77" s="190">
        <v>0</v>
      </c>
      <c r="Y77" s="190">
        <f t="shared" si="170"/>
        <v>0</v>
      </c>
      <c r="Z77" s="190">
        <f t="shared" si="170"/>
        <v>0</v>
      </c>
      <c r="AA77" s="190">
        <f t="shared" si="170"/>
        <v>1.3999999999999999</v>
      </c>
      <c r="AB77" s="190">
        <f t="shared" si="170"/>
        <v>0</v>
      </c>
      <c r="AC77" s="190">
        <f t="shared" si="170"/>
        <v>0</v>
      </c>
    </row>
    <row r="78" ht="47.25">
      <c r="A78" s="24" t="s">
        <v>86</v>
      </c>
      <c r="B78" s="48" t="s">
        <v>176</v>
      </c>
      <c r="C78" s="25" t="s">
        <v>177</v>
      </c>
      <c r="D78" s="120" t="s">
        <v>258</v>
      </c>
      <c r="E78" s="190">
        <v>0</v>
      </c>
      <c r="F78" s="190">
        <v>0</v>
      </c>
      <c r="G78" s="190">
        <v>0</v>
      </c>
      <c r="H78" s="190">
        <v>0</v>
      </c>
      <c r="I78" s="190">
        <v>0</v>
      </c>
      <c r="J78" s="190">
        <v>0</v>
      </c>
      <c r="K78" s="190">
        <v>0</v>
      </c>
      <c r="L78" s="190">
        <v>0</v>
      </c>
      <c r="M78" s="190">
        <v>0</v>
      </c>
      <c r="N78" s="190">
        <v>0</v>
      </c>
      <c r="O78" s="190">
        <v>0</v>
      </c>
      <c r="P78" s="190">
        <v>0</v>
      </c>
      <c r="Q78" s="190">
        <v>1.3600000000000001</v>
      </c>
      <c r="R78" s="190">
        <v>0</v>
      </c>
      <c r="S78" s="190">
        <v>0</v>
      </c>
      <c r="T78" s="190">
        <v>0</v>
      </c>
      <c r="U78" s="190">
        <v>0</v>
      </c>
      <c r="V78" s="190">
        <v>0</v>
      </c>
      <c r="W78" s="190">
        <v>0</v>
      </c>
      <c r="X78" s="190">
        <v>0</v>
      </c>
      <c r="Y78" s="190">
        <f t="shared" si="170"/>
        <v>0</v>
      </c>
      <c r="Z78" s="190">
        <f t="shared" si="170"/>
        <v>0</v>
      </c>
      <c r="AA78" s="190">
        <f t="shared" si="170"/>
        <v>1.3600000000000001</v>
      </c>
      <c r="AB78" s="190">
        <f t="shared" si="170"/>
        <v>0</v>
      </c>
      <c r="AC78" s="190">
        <f t="shared" si="170"/>
        <v>0</v>
      </c>
    </row>
    <row r="79" ht="47.25">
      <c r="A79" s="24" t="s">
        <v>89</v>
      </c>
      <c r="B79" s="48" t="s">
        <v>178</v>
      </c>
      <c r="C79" s="25" t="s">
        <v>179</v>
      </c>
      <c r="D79" s="120" t="s">
        <v>258</v>
      </c>
      <c r="E79" s="190">
        <v>0</v>
      </c>
      <c r="F79" s="190">
        <v>0</v>
      </c>
      <c r="G79" s="190">
        <v>0</v>
      </c>
      <c r="H79" s="190">
        <v>0</v>
      </c>
      <c r="I79" s="190">
        <v>0</v>
      </c>
      <c r="J79" s="190">
        <v>0</v>
      </c>
      <c r="K79" s="190">
        <v>0</v>
      </c>
      <c r="L79" s="190">
        <v>0</v>
      </c>
      <c r="M79" s="190">
        <v>0</v>
      </c>
      <c r="N79" s="190">
        <v>0</v>
      </c>
      <c r="O79" s="190">
        <v>0</v>
      </c>
      <c r="P79" s="190">
        <v>0</v>
      </c>
      <c r="Q79" s="190">
        <v>0.76000000000000001</v>
      </c>
      <c r="R79" s="190">
        <v>0</v>
      </c>
      <c r="S79" s="190">
        <v>0</v>
      </c>
      <c r="T79" s="190">
        <v>0</v>
      </c>
      <c r="U79" s="190">
        <v>0</v>
      </c>
      <c r="V79" s="190">
        <v>0</v>
      </c>
      <c r="W79" s="190">
        <v>0</v>
      </c>
      <c r="X79" s="190">
        <v>0</v>
      </c>
      <c r="Y79" s="190">
        <f t="shared" si="170"/>
        <v>0</v>
      </c>
      <c r="Z79" s="190">
        <f t="shared" si="170"/>
        <v>0</v>
      </c>
      <c r="AA79" s="190">
        <f t="shared" si="170"/>
        <v>0.76000000000000001</v>
      </c>
      <c r="AB79" s="190">
        <f t="shared" si="170"/>
        <v>0</v>
      </c>
      <c r="AC79" s="190">
        <f t="shared" si="170"/>
        <v>0</v>
      </c>
    </row>
    <row r="80" ht="63">
      <c r="A80" s="24" t="s">
        <v>92</v>
      </c>
      <c r="B80" s="48" t="s">
        <v>180</v>
      </c>
      <c r="C80" s="25" t="s">
        <v>181</v>
      </c>
      <c r="D80" s="120" t="s">
        <v>258</v>
      </c>
      <c r="E80" s="190">
        <v>0</v>
      </c>
      <c r="F80" s="190">
        <v>0</v>
      </c>
      <c r="G80" s="190">
        <v>0</v>
      </c>
      <c r="H80" s="190">
        <v>0</v>
      </c>
      <c r="I80" s="190">
        <v>0</v>
      </c>
      <c r="J80" s="190">
        <v>0</v>
      </c>
      <c r="K80" s="190">
        <v>0</v>
      </c>
      <c r="L80" s="190">
        <v>0</v>
      </c>
      <c r="M80" s="190">
        <v>0</v>
      </c>
      <c r="N80" s="190">
        <v>0</v>
      </c>
      <c r="O80" s="190">
        <v>0</v>
      </c>
      <c r="P80" s="190">
        <v>0</v>
      </c>
      <c r="Q80" s="190">
        <v>2.5</v>
      </c>
      <c r="R80" s="190">
        <v>0</v>
      </c>
      <c r="S80" s="190">
        <v>0</v>
      </c>
      <c r="T80" s="190">
        <v>0</v>
      </c>
      <c r="U80" s="190">
        <v>0</v>
      </c>
      <c r="V80" s="190">
        <v>0</v>
      </c>
      <c r="W80" s="190">
        <v>0</v>
      </c>
      <c r="X80" s="190">
        <v>0</v>
      </c>
      <c r="Y80" s="190">
        <f t="shared" si="170"/>
        <v>0</v>
      </c>
      <c r="Z80" s="190">
        <f t="shared" si="170"/>
        <v>0</v>
      </c>
      <c r="AA80" s="190">
        <f t="shared" si="170"/>
        <v>2.5</v>
      </c>
      <c r="AB80" s="190">
        <f t="shared" si="170"/>
        <v>0</v>
      </c>
      <c r="AC80" s="190">
        <f t="shared" si="170"/>
        <v>0</v>
      </c>
    </row>
    <row r="81" ht="63">
      <c r="A81" s="24" t="s">
        <v>95</v>
      </c>
      <c r="B81" s="48" t="s">
        <v>182</v>
      </c>
      <c r="C81" s="25" t="s">
        <v>183</v>
      </c>
      <c r="D81" s="120" t="s">
        <v>258</v>
      </c>
      <c r="E81" s="190">
        <v>0</v>
      </c>
      <c r="F81" s="190">
        <v>0</v>
      </c>
      <c r="G81" s="190">
        <v>0</v>
      </c>
      <c r="H81" s="190">
        <v>0</v>
      </c>
      <c r="I81" s="190">
        <v>0</v>
      </c>
      <c r="J81" s="190">
        <v>0</v>
      </c>
      <c r="K81" s="190">
        <v>0</v>
      </c>
      <c r="L81" s="190">
        <v>0</v>
      </c>
      <c r="M81" s="190">
        <v>0</v>
      </c>
      <c r="N81" s="190">
        <v>0</v>
      </c>
      <c r="O81" s="190">
        <v>0</v>
      </c>
      <c r="P81" s="190">
        <v>0</v>
      </c>
      <c r="Q81" s="190">
        <v>3.3999999999999999</v>
      </c>
      <c r="R81" s="190">
        <v>0</v>
      </c>
      <c r="S81" s="190">
        <v>0</v>
      </c>
      <c r="T81" s="190">
        <v>0</v>
      </c>
      <c r="U81" s="190">
        <v>0</v>
      </c>
      <c r="V81" s="190">
        <v>0</v>
      </c>
      <c r="W81" s="190">
        <v>0</v>
      </c>
      <c r="X81" s="190">
        <v>0</v>
      </c>
      <c r="Y81" s="190">
        <f t="shared" si="170"/>
        <v>0</v>
      </c>
      <c r="Z81" s="190">
        <f t="shared" si="170"/>
        <v>0</v>
      </c>
      <c r="AA81" s="190">
        <f t="shared" si="170"/>
        <v>3.3999999999999999</v>
      </c>
      <c r="AB81" s="190">
        <f t="shared" si="170"/>
        <v>0</v>
      </c>
      <c r="AC81" s="190">
        <f t="shared" si="170"/>
        <v>0</v>
      </c>
    </row>
    <row r="82" ht="47.25">
      <c r="A82" s="24" t="s">
        <v>98</v>
      </c>
      <c r="B82" s="48" t="s">
        <v>184</v>
      </c>
      <c r="C82" s="25" t="s">
        <v>185</v>
      </c>
      <c r="D82" s="120" t="s">
        <v>258</v>
      </c>
      <c r="E82" s="190">
        <v>0</v>
      </c>
      <c r="F82" s="190">
        <v>0</v>
      </c>
      <c r="G82" s="190">
        <v>0</v>
      </c>
      <c r="H82" s="190">
        <v>0</v>
      </c>
      <c r="I82" s="190">
        <v>0</v>
      </c>
      <c r="J82" s="190">
        <v>0</v>
      </c>
      <c r="K82" s="190">
        <v>0</v>
      </c>
      <c r="L82" s="190">
        <v>0</v>
      </c>
      <c r="M82" s="190">
        <v>0</v>
      </c>
      <c r="N82" s="190">
        <v>0</v>
      </c>
      <c r="O82" s="190">
        <v>0</v>
      </c>
      <c r="P82" s="190">
        <v>0</v>
      </c>
      <c r="Q82" s="190">
        <v>0</v>
      </c>
      <c r="R82" s="190">
        <v>0</v>
      </c>
      <c r="S82" s="190">
        <v>0</v>
      </c>
      <c r="T82" s="190">
        <v>0</v>
      </c>
      <c r="U82" s="190">
        <v>0</v>
      </c>
      <c r="V82" s="190">
        <v>1.45</v>
      </c>
      <c r="W82" s="190">
        <v>0</v>
      </c>
      <c r="X82" s="190">
        <v>0</v>
      </c>
      <c r="Y82" s="190">
        <f t="shared" si="170"/>
        <v>0</v>
      </c>
      <c r="Z82" s="190">
        <f t="shared" si="170"/>
        <v>0</v>
      </c>
      <c r="AA82" s="190">
        <f t="shared" si="170"/>
        <v>1.45</v>
      </c>
      <c r="AB82" s="190">
        <f t="shared" si="170"/>
        <v>0</v>
      </c>
      <c r="AC82" s="190">
        <f t="shared" si="170"/>
        <v>0</v>
      </c>
    </row>
    <row r="83" ht="47.25">
      <c r="A83" s="24" t="s">
        <v>101</v>
      </c>
      <c r="B83" s="48" t="s">
        <v>186</v>
      </c>
      <c r="C83" s="25" t="s">
        <v>187</v>
      </c>
      <c r="D83" s="120" t="s">
        <v>258</v>
      </c>
      <c r="E83" s="190">
        <v>0</v>
      </c>
      <c r="F83" s="190">
        <v>0</v>
      </c>
      <c r="G83" s="190">
        <v>0</v>
      </c>
      <c r="H83" s="190">
        <v>0</v>
      </c>
      <c r="I83" s="190">
        <v>0</v>
      </c>
      <c r="J83" s="190">
        <v>0</v>
      </c>
      <c r="K83" s="190">
        <v>0</v>
      </c>
      <c r="L83" s="190">
        <v>0</v>
      </c>
      <c r="M83" s="190">
        <v>0</v>
      </c>
      <c r="N83" s="190">
        <v>0</v>
      </c>
      <c r="O83" s="190">
        <v>0</v>
      </c>
      <c r="P83" s="190">
        <v>0</v>
      </c>
      <c r="Q83" s="190">
        <v>0</v>
      </c>
      <c r="R83" s="190">
        <v>0</v>
      </c>
      <c r="S83" s="190">
        <v>0</v>
      </c>
      <c r="T83" s="190">
        <v>0</v>
      </c>
      <c r="U83" s="190">
        <v>0</v>
      </c>
      <c r="V83" s="190">
        <v>1.1000000000000001</v>
      </c>
      <c r="W83" s="190">
        <v>0</v>
      </c>
      <c r="X83" s="190">
        <v>0</v>
      </c>
      <c r="Y83" s="190">
        <f t="shared" si="170"/>
        <v>0</v>
      </c>
      <c r="Z83" s="190">
        <f t="shared" si="170"/>
        <v>0</v>
      </c>
      <c r="AA83" s="190">
        <f t="shared" si="170"/>
        <v>1.1000000000000001</v>
      </c>
      <c r="AB83" s="190">
        <f t="shared" si="170"/>
        <v>0</v>
      </c>
      <c r="AC83" s="190">
        <f t="shared" si="170"/>
        <v>0</v>
      </c>
    </row>
    <row r="84" ht="47.25">
      <c r="A84" s="24" t="s">
        <v>104</v>
      </c>
      <c r="B84" s="48" t="s">
        <v>188</v>
      </c>
      <c r="C84" s="25" t="s">
        <v>189</v>
      </c>
      <c r="D84" s="120" t="s">
        <v>258</v>
      </c>
      <c r="E84" s="190">
        <v>0</v>
      </c>
      <c r="F84" s="190">
        <v>0</v>
      </c>
      <c r="G84" s="190">
        <v>0</v>
      </c>
      <c r="H84" s="190">
        <v>0</v>
      </c>
      <c r="I84" s="190">
        <v>0</v>
      </c>
      <c r="J84" s="190">
        <v>0</v>
      </c>
      <c r="K84" s="190">
        <v>0</v>
      </c>
      <c r="L84" s="190">
        <v>0</v>
      </c>
      <c r="M84" s="190">
        <v>0</v>
      </c>
      <c r="N84" s="190">
        <v>0</v>
      </c>
      <c r="O84" s="190">
        <v>0</v>
      </c>
      <c r="P84" s="190">
        <v>0</v>
      </c>
      <c r="Q84" s="190">
        <v>0</v>
      </c>
      <c r="R84" s="190">
        <v>0</v>
      </c>
      <c r="S84" s="190">
        <v>0</v>
      </c>
      <c r="T84" s="190">
        <v>0</v>
      </c>
      <c r="U84" s="190">
        <v>0</v>
      </c>
      <c r="V84" s="190">
        <v>4.2000000000000002</v>
      </c>
      <c r="W84" s="190">
        <v>0</v>
      </c>
      <c r="X84" s="190">
        <v>0</v>
      </c>
      <c r="Y84" s="190">
        <f t="shared" ref="Y84:AC86" si="193">J84+O84+T84</f>
        <v>0</v>
      </c>
      <c r="Z84" s="190">
        <f t="shared" si="193"/>
        <v>0</v>
      </c>
      <c r="AA84" s="190">
        <f t="shared" si="193"/>
        <v>4.2000000000000002</v>
      </c>
      <c r="AB84" s="190">
        <f t="shared" si="193"/>
        <v>0</v>
      </c>
      <c r="AC84" s="190">
        <f t="shared" si="193"/>
        <v>0</v>
      </c>
    </row>
    <row r="85" ht="47.25">
      <c r="A85" s="24" t="s">
        <v>107</v>
      </c>
      <c r="B85" s="48" t="s">
        <v>190</v>
      </c>
      <c r="C85" s="25" t="s">
        <v>191</v>
      </c>
      <c r="D85" s="120" t="s">
        <v>258</v>
      </c>
      <c r="E85" s="190">
        <v>0</v>
      </c>
      <c r="F85" s="190">
        <v>0</v>
      </c>
      <c r="G85" s="190">
        <v>0</v>
      </c>
      <c r="H85" s="190">
        <v>0</v>
      </c>
      <c r="I85" s="190">
        <v>0</v>
      </c>
      <c r="J85" s="190">
        <v>0</v>
      </c>
      <c r="K85" s="190">
        <v>0</v>
      </c>
      <c r="L85" s="190">
        <v>0</v>
      </c>
      <c r="M85" s="190">
        <v>0</v>
      </c>
      <c r="N85" s="190">
        <v>0</v>
      </c>
      <c r="O85" s="190">
        <v>0</v>
      </c>
      <c r="P85" s="190">
        <v>0</v>
      </c>
      <c r="Q85" s="190">
        <v>7.7000000000000002</v>
      </c>
      <c r="R85" s="190">
        <v>0</v>
      </c>
      <c r="S85" s="190">
        <v>0</v>
      </c>
      <c r="T85" s="190">
        <v>0</v>
      </c>
      <c r="U85" s="190">
        <v>0</v>
      </c>
      <c r="V85" s="190">
        <v>0</v>
      </c>
      <c r="W85" s="190">
        <v>0</v>
      </c>
      <c r="X85" s="190">
        <v>0</v>
      </c>
      <c r="Y85" s="190">
        <f t="shared" si="193"/>
        <v>0</v>
      </c>
      <c r="Z85" s="190">
        <f t="shared" si="193"/>
        <v>0</v>
      </c>
      <c r="AA85" s="190">
        <f t="shared" si="193"/>
        <v>7.7000000000000002</v>
      </c>
      <c r="AB85" s="190">
        <f t="shared" si="193"/>
        <v>0</v>
      </c>
      <c r="AC85" s="190">
        <f t="shared" si="193"/>
        <v>0</v>
      </c>
    </row>
    <row r="86" ht="47.25">
      <c r="A86" s="24" t="s">
        <v>110</v>
      </c>
      <c r="B86" s="48" t="s">
        <v>192</v>
      </c>
      <c r="C86" s="25" t="s">
        <v>193</v>
      </c>
      <c r="D86" s="120" t="s">
        <v>258</v>
      </c>
      <c r="E86" s="190">
        <v>0</v>
      </c>
      <c r="F86" s="190">
        <v>0</v>
      </c>
      <c r="G86" s="190">
        <v>0</v>
      </c>
      <c r="H86" s="190">
        <v>0</v>
      </c>
      <c r="I86" s="190">
        <v>0</v>
      </c>
      <c r="J86" s="190">
        <v>0</v>
      </c>
      <c r="K86" s="190">
        <v>0</v>
      </c>
      <c r="L86" s="190">
        <v>0</v>
      </c>
      <c r="M86" s="190">
        <v>0</v>
      </c>
      <c r="N86" s="190">
        <v>0</v>
      </c>
      <c r="O86" s="190">
        <v>0</v>
      </c>
      <c r="P86" s="190">
        <v>0</v>
      </c>
      <c r="Q86" s="190">
        <v>4.7599999999999998</v>
      </c>
      <c r="R86" s="190">
        <v>0</v>
      </c>
      <c r="S86" s="190">
        <v>0</v>
      </c>
      <c r="T86" s="190">
        <v>0</v>
      </c>
      <c r="U86" s="190">
        <v>0</v>
      </c>
      <c r="V86" s="190">
        <v>0</v>
      </c>
      <c r="W86" s="190">
        <v>0</v>
      </c>
      <c r="X86" s="190">
        <v>0</v>
      </c>
      <c r="Y86" s="190">
        <f t="shared" si="193"/>
        <v>0</v>
      </c>
      <c r="Z86" s="190">
        <f t="shared" si="193"/>
        <v>0</v>
      </c>
      <c r="AA86" s="190">
        <f t="shared" si="193"/>
        <v>4.7599999999999998</v>
      </c>
      <c r="AB86" s="190">
        <f t="shared" si="193"/>
        <v>0</v>
      </c>
      <c r="AC86" s="190">
        <f t="shared" si="193"/>
        <v>0</v>
      </c>
    </row>
  </sheetData>
  <sheetProtection password="0" autoFilter="0" content="1" deleteColumns="0" deleteRows="0" formatCells="0" formatColumns="0" formatRows="0" insertColumns="0" insertHyperlinks="0" insertRows="0" pivotTables="0" selectLockedCells="1" selectUnlockedCells="1" sheet="0" sort="0"/>
  <mergeCells count="20">
    <mergeCell ref="A4:AC4"/>
    <mergeCell ref="A6:AC6"/>
    <mergeCell ref="A7:AC7"/>
    <mergeCell ref="A9:AC9"/>
    <mergeCell ref="A10:X10"/>
    <mergeCell ref="A11:A14"/>
    <mergeCell ref="B11:B14"/>
    <mergeCell ref="C11:C14"/>
    <mergeCell ref="D11:D14"/>
    <mergeCell ref="E11:I12"/>
    <mergeCell ref="J11:AC11"/>
    <mergeCell ref="J12:N12"/>
    <mergeCell ref="O12:S12"/>
    <mergeCell ref="T12:X12"/>
    <mergeCell ref="Y12:AC12"/>
    <mergeCell ref="E13:I13"/>
    <mergeCell ref="J13:N13"/>
    <mergeCell ref="O13:S13"/>
    <mergeCell ref="T13:X13"/>
    <mergeCell ref="Y13:AC13"/>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100" workbookViewId="0">
      <selection activeCell="C15" activeCellId="0" sqref="C15:C18"/>
    </sheetView>
  </sheetViews>
  <sheetFormatPr defaultColWidth="8" defaultRowHeight="15"/>
  <cols>
    <col bestFit="0" customWidth="1" min="1" max="1" style="13" width="12"/>
    <col bestFit="0" customWidth="1" min="2" max="2" style="13" width="31.5"/>
    <col bestFit="0" customWidth="1" min="3" max="3" style="13" width="17.625"/>
    <col bestFit="0" customWidth="1" min="4" max="4" style="13" width="28.125"/>
    <col bestFit="0" customWidth="1" min="5" max="5" style="13" width="29.625"/>
    <col bestFit="0" customWidth="1" min="6" max="6" style="223" width="29.625"/>
    <col bestFit="0" customWidth="1" min="7" max="7" style="13" width="19.875"/>
    <col bestFit="0" customWidth="1" min="8" max="8" style="13" width="4.625"/>
    <col bestFit="0" customWidth="1" min="9" max="9" style="13" width="4.375"/>
    <col bestFit="0" customWidth="1" min="10" max="11" style="13" width="3.375"/>
    <col bestFit="0" customWidth="1" min="12" max="12" style="13" width="4.125"/>
    <col bestFit="0" customWidth="1" min="13" max="15" style="13" width="5.75"/>
    <col bestFit="0" customWidth="1" min="16" max="16" style="13" width="3.875"/>
    <col bestFit="0" customWidth="1" min="17" max="17" style="13" width="4.5"/>
    <col bestFit="0" customWidth="1" min="18" max="18" style="13" width="3.875"/>
    <col bestFit="0" customWidth="1" min="19" max="19" style="13" width="4.375"/>
    <col bestFit="0" customWidth="1" min="20" max="22" style="13" width="5.75"/>
    <col bestFit="0" customWidth="1" min="23" max="23" style="13" width="6.125"/>
    <col bestFit="0" customWidth="1" min="24" max="24" style="13" width="5.75"/>
    <col bestFit="0" customWidth="1" min="25" max="25" style="13" width="6.5"/>
    <col bestFit="0" customWidth="1" min="26" max="26" style="13" width="3.5"/>
    <col bestFit="0" customWidth="1" min="27" max="27" style="13" width="5.75"/>
    <col bestFit="0" customWidth="1" min="28" max="28" style="13" width="16.125"/>
    <col bestFit="0" customWidth="1" min="29" max="29" style="13" width="21.25"/>
    <col bestFit="0" customWidth="1" min="30" max="30" style="13" width="12.625"/>
    <col bestFit="0" customWidth="1" min="31" max="31" style="13" width="22.375"/>
    <col bestFit="0" customWidth="1" min="32" max="32" style="13" width="10.875"/>
    <col bestFit="0" customWidth="1" min="33" max="33" style="13" width="17.375"/>
    <col bestFit="0" customWidth="1" min="34" max="35" style="13" width="4.125"/>
    <col bestFit="0" customWidth="1" min="36" max="36" style="13" width="3.75"/>
    <col bestFit="0" customWidth="1" min="37" max="37" style="13" width="3.875"/>
    <col bestFit="0" customWidth="1" min="38" max="38" style="13" width="4.5"/>
    <col bestFit="0" customWidth="1" min="39" max="39" style="13" width="5"/>
    <col bestFit="0" customWidth="1" min="40" max="40" style="13" width="5.5"/>
    <col bestFit="0" customWidth="1" min="41" max="41" style="13" width="5.75"/>
    <col bestFit="0" customWidth="1" min="42" max="42" style="13" width="5.5"/>
    <col bestFit="0" customWidth="1" min="43" max="44" style="13" width="5"/>
    <col bestFit="0" customWidth="1" min="45" max="45" style="13" width="12.875"/>
    <col bestFit="0" customWidth="1" min="46" max="55" style="13" width="5"/>
    <col bestFit="0" customWidth="0" min="56" max="16384" style="13" width="9"/>
  </cols>
  <sheetData>
    <row r="1" ht="17.25">
      <c r="G1" s="2" t="s">
        <v>615</v>
      </c>
      <c r="H1" s="13"/>
      <c r="I1" s="13"/>
      <c r="J1" s="13"/>
      <c r="K1" s="13"/>
      <c r="L1" s="13"/>
      <c r="M1" s="13"/>
    </row>
    <row r="2" ht="17.25">
      <c r="G2" s="4" t="s">
        <v>1</v>
      </c>
      <c r="H2" s="13"/>
      <c r="I2" s="13"/>
      <c r="J2" s="13"/>
      <c r="K2" s="13"/>
      <c r="L2" s="13"/>
      <c r="M2" s="13"/>
    </row>
    <row r="3" ht="17.25">
      <c r="G3" s="4" t="s">
        <v>2</v>
      </c>
      <c r="H3" s="13"/>
      <c r="I3" s="13"/>
      <c r="J3" s="13"/>
      <c r="K3" s="13"/>
      <c r="L3" s="13"/>
      <c r="M3" s="13"/>
    </row>
    <row r="4" ht="15.75">
      <c r="A4" s="206" t="s">
        <v>616</v>
      </c>
      <c r="B4" s="206"/>
      <c r="C4" s="206"/>
      <c r="D4" s="206"/>
      <c r="E4" s="206"/>
      <c r="F4" s="206"/>
      <c r="G4" s="206"/>
      <c r="H4" s="13"/>
      <c r="I4" s="13"/>
      <c r="J4" s="13"/>
      <c r="K4" s="13"/>
      <c r="L4" s="13"/>
      <c r="M4" s="13"/>
    </row>
    <row r="5" ht="15.75">
      <c r="H5" s="13"/>
      <c r="I5" s="13"/>
      <c r="J5" s="13"/>
      <c r="K5" s="13"/>
      <c r="L5" s="13"/>
      <c r="M5" s="13"/>
    </row>
    <row r="6" ht="15.75">
      <c r="A6" s="9" t="s">
        <v>368</v>
      </c>
      <c r="B6" s="9"/>
      <c r="C6" s="9"/>
      <c r="D6" s="9"/>
      <c r="E6" s="9"/>
      <c r="F6" s="9"/>
      <c r="G6" s="9"/>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row>
    <row r="7" ht="15.75">
      <c r="A7" s="9" t="s">
        <v>6</v>
      </c>
      <c r="B7" s="9"/>
      <c r="C7" s="9"/>
      <c r="D7" s="9"/>
      <c r="E7" s="9"/>
      <c r="F7" s="9"/>
      <c r="G7" s="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ht="15.75">
      <c r="A8" s="9"/>
      <c r="B8" s="9"/>
      <c r="C8" s="9"/>
      <c r="D8" s="9"/>
      <c r="E8" s="9"/>
      <c r="F8" s="225"/>
      <c r="G8" s="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ht="15.75">
      <c r="A9" s="145" t="s">
        <v>369</v>
      </c>
      <c r="B9" s="145"/>
      <c r="C9" s="145"/>
      <c r="D9" s="145"/>
      <c r="E9" s="145"/>
      <c r="F9" s="145"/>
      <c r="G9" s="145"/>
      <c r="H9" s="13"/>
      <c r="I9" s="13"/>
      <c r="J9" s="13"/>
      <c r="K9" s="13"/>
      <c r="L9" s="13"/>
      <c r="M9" s="13"/>
    </row>
    <row r="10" ht="15.75">
      <c r="A10" s="206"/>
      <c r="B10" s="206"/>
      <c r="C10" s="206"/>
      <c r="D10" s="206"/>
      <c r="E10" s="206"/>
      <c r="F10" s="226"/>
      <c r="G10" s="206"/>
      <c r="H10" s="13"/>
      <c r="I10" s="13"/>
      <c r="J10" s="13"/>
      <c r="K10" s="13"/>
      <c r="L10" s="13"/>
      <c r="M10" s="13"/>
    </row>
    <row r="11" ht="16.5" customHeight="1">
      <c r="A11" s="145" t="s">
        <v>617</v>
      </c>
      <c r="B11" s="145"/>
      <c r="C11" s="145"/>
      <c r="D11" s="145"/>
      <c r="E11" s="145"/>
      <c r="F11" s="145"/>
      <c r="G11" s="145"/>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row>
    <row r="12" ht="16.5" customHeight="1">
      <c r="A12" s="145" t="s">
        <v>618</v>
      </c>
      <c r="B12" s="145"/>
      <c r="C12" s="145"/>
      <c r="D12" s="145"/>
      <c r="E12" s="145"/>
      <c r="F12" s="145"/>
      <c r="G12" s="145"/>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row>
    <row r="13" ht="18" customHeight="1">
      <c r="A13" s="227" t="s">
        <v>619</v>
      </c>
      <c r="B13" s="227"/>
      <c r="C13" s="227"/>
      <c r="D13" s="227"/>
      <c r="E13" s="227"/>
      <c r="F13" s="227"/>
      <c r="G13" s="227"/>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ht="15.75">
      <c r="A14" s="147"/>
      <c r="B14" s="147"/>
      <c r="C14" s="147"/>
      <c r="D14" s="147"/>
      <c r="E14" s="147"/>
      <c r="F14" s="147"/>
      <c r="G14" s="142"/>
      <c r="H14" s="142"/>
      <c r="I14" s="142"/>
      <c r="J14" s="142"/>
      <c r="K14" s="142"/>
      <c r="L14" s="142"/>
      <c r="M14" s="142"/>
      <c r="N14" s="142"/>
      <c r="O14" s="142"/>
      <c r="P14" s="13"/>
      <c r="Q14" s="13"/>
      <c r="R14" s="13"/>
      <c r="S14" s="13"/>
      <c r="T14" s="13"/>
      <c r="U14" s="13"/>
      <c r="V14" s="13"/>
      <c r="W14" s="13"/>
      <c r="X14" s="13"/>
      <c r="Y14" s="13"/>
      <c r="Z14" s="13"/>
      <c r="AA14" s="13"/>
      <c r="AB14" s="13"/>
      <c r="AC14" s="13"/>
      <c r="AD14" s="13"/>
      <c r="AE14" s="13"/>
      <c r="AF14" s="13"/>
      <c r="AG14" s="13"/>
      <c r="AH14" s="13"/>
      <c r="AI14" s="13"/>
      <c r="AJ14" s="13"/>
      <c r="AK14" s="13"/>
    </row>
    <row r="15" ht="53.25" customHeight="1">
      <c r="A15" s="148" t="s">
        <v>10</v>
      </c>
      <c r="B15" s="31" t="s">
        <v>11</v>
      </c>
      <c r="C15" s="31" t="s">
        <v>12</v>
      </c>
      <c r="D15" s="200" t="s">
        <v>620</v>
      </c>
      <c r="E15" s="201"/>
      <c r="F15" s="201"/>
      <c r="G15" s="120" t="s">
        <v>621</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ht="18" customHeight="1">
      <c r="A16" s="154"/>
      <c r="B16" s="31"/>
      <c r="C16" s="31"/>
      <c r="D16" s="207"/>
      <c r="E16" s="208"/>
      <c r="F16" s="208"/>
      <c r="G16" s="120"/>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ht="59.25" customHeight="1">
      <c r="A17" s="154"/>
      <c r="B17" s="31"/>
      <c r="C17" s="31"/>
      <c r="D17" s="31" t="s">
        <v>15</v>
      </c>
      <c r="E17" s="31"/>
      <c r="F17" s="31"/>
      <c r="G17" s="120"/>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ht="141.75" customHeight="1">
      <c r="A18" s="164"/>
      <c r="B18" s="31"/>
      <c r="C18" s="31"/>
      <c r="D18" s="31" t="s">
        <v>25</v>
      </c>
      <c r="E18" s="31" t="s">
        <v>26</v>
      </c>
      <c r="F18" s="228" t="s">
        <v>622</v>
      </c>
      <c r="G18" s="120"/>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ht="16.5">
      <c r="A19" s="229">
        <v>1</v>
      </c>
      <c r="B19" s="229">
        <v>2</v>
      </c>
      <c r="C19" s="229">
        <v>3</v>
      </c>
      <c r="D19" s="230" t="s">
        <v>495</v>
      </c>
      <c r="E19" s="230" t="s">
        <v>496</v>
      </c>
      <c r="F19" s="231" t="s">
        <v>497</v>
      </c>
      <c r="G19" s="230" t="s">
        <v>523</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ht="15.75">
      <c r="A20" s="29"/>
      <c r="B20" s="30" t="s">
        <v>75</v>
      </c>
      <c r="C20" s="31" t="s">
        <v>76</v>
      </c>
      <c r="D20" s="190">
        <f>1.2018!L20</f>
        <v>0</v>
      </c>
      <c r="E20" s="190">
        <f>1.2018!N20</f>
        <v>0</v>
      </c>
      <c r="F20" s="232">
        <f>1.2018!P20</f>
        <v>0</v>
      </c>
      <c r="G20" s="190"/>
    </row>
    <row r="21" ht="45">
      <c r="A21" s="33" t="s">
        <v>77</v>
      </c>
      <c r="B21" s="34" t="s">
        <v>78</v>
      </c>
      <c r="C21" s="35" t="s">
        <v>76</v>
      </c>
      <c r="D21" s="190">
        <f>1.2018!L21</f>
        <v>0</v>
      </c>
      <c r="E21" s="190">
        <f>1.2018!N21</f>
        <v>0</v>
      </c>
      <c r="F21" s="232">
        <f>1.2018!P21</f>
        <v>0</v>
      </c>
    </row>
    <row r="22" ht="60">
      <c r="A22" s="33" t="s">
        <v>79</v>
      </c>
      <c r="B22" s="34" t="s">
        <v>80</v>
      </c>
      <c r="C22" s="35" t="s">
        <v>76</v>
      </c>
      <c r="D22" s="190">
        <f>1.2018!L22</f>
        <v>0</v>
      </c>
      <c r="E22" s="190">
        <f>1.2018!N22</f>
        <v>0</v>
      </c>
      <c r="F22" s="232">
        <f>1.2018!P22</f>
        <v>0</v>
      </c>
    </row>
    <row r="23" ht="45">
      <c r="A23" s="33" t="s">
        <v>81</v>
      </c>
      <c r="B23" s="34" t="s">
        <v>82</v>
      </c>
      <c r="C23" s="35" t="s">
        <v>76</v>
      </c>
      <c r="D23" s="190">
        <f>1.2018!L23</f>
        <v>0</v>
      </c>
      <c r="E23" s="190">
        <f>1.2018!N23</f>
        <v>0</v>
      </c>
      <c r="F23" s="232">
        <f>1.2018!P23</f>
        <v>0</v>
      </c>
    </row>
    <row r="24" ht="45">
      <c r="A24" s="36" t="s">
        <v>83</v>
      </c>
      <c r="B24" s="37" t="s">
        <v>84</v>
      </c>
      <c r="C24" s="9" t="s">
        <v>85</v>
      </c>
      <c r="D24" s="190">
        <f>1.2018!L24</f>
        <v>2.2999999999999998</v>
      </c>
      <c r="E24" s="190">
        <f>1.2018!N24</f>
        <v>0</v>
      </c>
      <c r="F24" s="232">
        <f>1.2018!P24</f>
        <v>1</v>
      </c>
    </row>
    <row r="25" ht="45">
      <c r="A25" s="36" t="s">
        <v>86</v>
      </c>
      <c r="B25" s="37" t="s">
        <v>87</v>
      </c>
      <c r="C25" s="9" t="s">
        <v>88</v>
      </c>
      <c r="D25" s="190">
        <f>1.2018!L25</f>
        <v>0.76000000000000001</v>
      </c>
      <c r="E25" s="190">
        <f>1.2018!N25</f>
        <v>0</v>
      </c>
      <c r="F25" s="232">
        <f>1.2018!P25</f>
        <v>1</v>
      </c>
    </row>
    <row r="26" ht="45">
      <c r="A26" s="36" t="s">
        <v>89</v>
      </c>
      <c r="B26" s="37" t="s">
        <v>90</v>
      </c>
      <c r="C26" s="9" t="s">
        <v>91</v>
      </c>
      <c r="D26" s="190">
        <f>1.2018!L26</f>
        <v>0.47999999999999998</v>
      </c>
      <c r="E26" s="190">
        <f>1.2018!N26</f>
        <v>0</v>
      </c>
      <c r="F26" s="232">
        <f>1.2018!P26</f>
        <v>1</v>
      </c>
    </row>
    <row r="27" ht="45">
      <c r="A27" s="36" t="s">
        <v>92</v>
      </c>
      <c r="B27" s="37" t="s">
        <v>93</v>
      </c>
      <c r="C27" s="9" t="s">
        <v>94</v>
      </c>
      <c r="D27" s="190">
        <f>1.2018!L27</f>
        <v>0.95999999999999996</v>
      </c>
      <c r="E27" s="190">
        <f>1.2018!N27</f>
        <v>0</v>
      </c>
      <c r="F27" s="232">
        <f>1.2018!P27</f>
        <v>1</v>
      </c>
    </row>
    <row r="28" ht="45">
      <c r="A28" s="36" t="s">
        <v>95</v>
      </c>
      <c r="B28" s="37" t="s">
        <v>96</v>
      </c>
      <c r="C28" s="9" t="s">
        <v>97</v>
      </c>
      <c r="D28" s="190">
        <f>1.2018!L28</f>
        <v>1.8999999999999999</v>
      </c>
      <c r="E28" s="190">
        <f>1.2018!N28</f>
        <v>0</v>
      </c>
      <c r="F28" s="232">
        <f>1.2018!P28</f>
        <v>1</v>
      </c>
    </row>
    <row r="29" ht="60">
      <c r="A29" s="36" t="s">
        <v>98</v>
      </c>
      <c r="B29" s="40" t="s">
        <v>99</v>
      </c>
      <c r="C29" s="9" t="s">
        <v>100</v>
      </c>
      <c r="D29" s="190">
        <f>1.2018!L29</f>
        <v>5.9000000000000004</v>
      </c>
      <c r="E29" s="190">
        <f>1.2018!N29</f>
        <v>0</v>
      </c>
      <c r="F29" s="232">
        <f>1.2018!P29</f>
        <v>1</v>
      </c>
    </row>
    <row r="30" ht="45">
      <c r="A30" s="36" t="s">
        <v>101</v>
      </c>
      <c r="B30" s="40" t="s">
        <v>102</v>
      </c>
      <c r="C30" s="9" t="s">
        <v>103</v>
      </c>
      <c r="D30" s="190">
        <f>1.2018!L30</f>
        <v>1.2</v>
      </c>
      <c r="E30" s="190">
        <f>1.2018!N30</f>
        <v>0</v>
      </c>
      <c r="F30" s="232">
        <f>1.2018!P30</f>
        <v>1</v>
      </c>
    </row>
    <row r="31" ht="45">
      <c r="A31" s="36" t="s">
        <v>104</v>
      </c>
      <c r="B31" s="40" t="s">
        <v>105</v>
      </c>
      <c r="C31" s="9" t="s">
        <v>106</v>
      </c>
      <c r="D31" s="190">
        <f>1.2018!L31</f>
        <v>0.76000000000000001</v>
      </c>
      <c r="E31" s="190">
        <f>1.2018!N31</f>
        <v>0</v>
      </c>
      <c r="F31" s="232">
        <f>1.2018!P31</f>
        <v>1</v>
      </c>
    </row>
    <row r="32" ht="45">
      <c r="A32" s="36" t="s">
        <v>107</v>
      </c>
      <c r="B32" s="40" t="s">
        <v>108</v>
      </c>
      <c r="C32" s="9" t="s">
        <v>109</v>
      </c>
      <c r="D32" s="190">
        <f>1.2018!L32</f>
        <v>1.2</v>
      </c>
      <c r="E32" s="190">
        <f>1.2018!N32</f>
        <v>0</v>
      </c>
      <c r="F32" s="232">
        <f>1.2018!P32</f>
        <v>1</v>
      </c>
    </row>
    <row r="33" ht="45">
      <c r="A33" s="36" t="s">
        <v>110</v>
      </c>
      <c r="B33" s="40" t="s">
        <v>111</v>
      </c>
      <c r="C33" s="9" t="s">
        <v>112</v>
      </c>
      <c r="D33" s="190">
        <f>1.2018!L33</f>
        <v>6.7999999999999998</v>
      </c>
      <c r="E33" s="190">
        <f>1.2018!N33</f>
        <v>0</v>
      </c>
      <c r="F33" s="232">
        <f>1.2018!P33</f>
        <v>1</v>
      </c>
    </row>
    <row r="34" ht="45">
      <c r="A34" s="36" t="s">
        <v>113</v>
      </c>
      <c r="B34" s="41" t="s">
        <v>114</v>
      </c>
      <c r="C34" s="9" t="s">
        <v>115</v>
      </c>
      <c r="D34" s="190">
        <f>1.2018!L34</f>
        <v>0.40000000000000002</v>
      </c>
      <c r="E34" s="190">
        <f>1.2018!N34</f>
        <v>0</v>
      </c>
      <c r="F34" s="232">
        <f>1.2018!P34</f>
        <v>1</v>
      </c>
    </row>
    <row r="35" ht="45">
      <c r="A35" s="33" t="s">
        <v>116</v>
      </c>
      <c r="B35" s="34" t="s">
        <v>117</v>
      </c>
      <c r="C35" s="35" t="s">
        <v>76</v>
      </c>
      <c r="D35" s="190">
        <f>1.2018!L35</f>
        <v>0</v>
      </c>
      <c r="E35" s="190">
        <f>1.2018!N35</f>
        <v>0</v>
      </c>
      <c r="F35" s="232">
        <f>1.2018!P35</f>
        <v>0</v>
      </c>
    </row>
    <row r="36" ht="45">
      <c r="A36" s="33" t="s">
        <v>118</v>
      </c>
      <c r="B36" s="34" t="s">
        <v>119</v>
      </c>
      <c r="C36" s="35" t="s">
        <v>76</v>
      </c>
      <c r="D36" s="190">
        <f>1.2018!L36</f>
        <v>0</v>
      </c>
      <c r="E36" s="190">
        <f>1.2018!N36</f>
        <v>0</v>
      </c>
      <c r="F36" s="232">
        <f>1.2018!P36</f>
        <v>0</v>
      </c>
    </row>
    <row r="37" ht="75">
      <c r="A37" s="24" t="s">
        <v>120</v>
      </c>
      <c r="B37" s="43" t="s">
        <v>121</v>
      </c>
      <c r="C37" s="9" t="s">
        <v>122</v>
      </c>
      <c r="D37" s="190">
        <f>1.2018!L37</f>
        <v>0</v>
      </c>
      <c r="E37" s="190">
        <f>1.2018!N37</f>
        <v>0</v>
      </c>
      <c r="F37" s="232">
        <f>1.2018!P37</f>
        <v>0</v>
      </c>
    </row>
    <row r="38" ht="13.5" customHeight="1">
      <c r="A38" s="28"/>
      <c r="B38" s="45" t="s">
        <v>123</v>
      </c>
      <c r="C38" s="31" t="s">
        <v>76</v>
      </c>
      <c r="D38" s="190">
        <f>1.2018!L38</f>
        <v>0</v>
      </c>
      <c r="E38" s="190">
        <f>1.2018!N38</f>
        <v>0</v>
      </c>
      <c r="F38" s="232">
        <f>1.2018!P38</f>
        <v>0</v>
      </c>
    </row>
    <row r="39" ht="45">
      <c r="A39" s="33" t="s">
        <v>77</v>
      </c>
      <c r="B39" s="34" t="s">
        <v>78</v>
      </c>
      <c r="C39" s="35" t="s">
        <v>76</v>
      </c>
      <c r="D39" s="190">
        <f>1.2018!L39</f>
        <v>0</v>
      </c>
      <c r="E39" s="190">
        <f>1.2018!N39</f>
        <v>0</v>
      </c>
      <c r="F39" s="232">
        <f>1.2018!P39</f>
        <v>0</v>
      </c>
    </row>
    <row r="40" ht="75">
      <c r="A40" s="33" t="s">
        <v>124</v>
      </c>
      <c r="B40" s="34" t="s">
        <v>125</v>
      </c>
      <c r="C40" s="35" t="s">
        <v>76</v>
      </c>
      <c r="D40" s="190">
        <f>1.2018!L40</f>
        <v>0</v>
      </c>
      <c r="E40" s="190">
        <f>1.2018!N40</f>
        <v>0</v>
      </c>
      <c r="F40" s="232">
        <f>1.2018!P40</f>
        <v>0</v>
      </c>
    </row>
    <row r="41" ht="75">
      <c r="A41" s="33" t="s">
        <v>126</v>
      </c>
      <c r="B41" s="34" t="s">
        <v>127</v>
      </c>
      <c r="C41" s="35" t="s">
        <v>76</v>
      </c>
      <c r="D41" s="190">
        <f>1.2018!L41</f>
        <v>0</v>
      </c>
      <c r="E41" s="190">
        <f>1.2018!N41</f>
        <v>0</v>
      </c>
      <c r="F41" s="232">
        <f>1.2018!P41</f>
        <v>0</v>
      </c>
    </row>
    <row r="42" ht="90">
      <c r="A42" s="24" t="s">
        <v>128</v>
      </c>
      <c r="B42" s="46" t="s">
        <v>129</v>
      </c>
      <c r="C42" s="9" t="s">
        <v>130</v>
      </c>
      <c r="D42" s="190">
        <f>1.2018!L42</f>
        <v>0</v>
      </c>
      <c r="E42" s="190">
        <f>1.2018!N42</f>
        <v>1</v>
      </c>
      <c r="F42" s="232">
        <f>1.2018!P42</f>
        <v>0</v>
      </c>
    </row>
    <row r="43" ht="60">
      <c r="A43" s="24" t="s">
        <v>131</v>
      </c>
      <c r="B43" s="47" t="s">
        <v>132</v>
      </c>
      <c r="C43" s="9" t="s">
        <v>133</v>
      </c>
      <c r="D43" s="190">
        <f>1.2018!L43</f>
        <v>0</v>
      </c>
      <c r="E43" s="190">
        <f>1.2018!N43</f>
        <v>0</v>
      </c>
      <c r="F43" s="232">
        <f>1.2018!P43</f>
        <v>0</v>
      </c>
    </row>
    <row r="44" ht="60">
      <c r="A44" s="33" t="s">
        <v>79</v>
      </c>
      <c r="B44" s="34" t="s">
        <v>80</v>
      </c>
      <c r="C44" s="35" t="s">
        <v>76</v>
      </c>
      <c r="D44" s="190">
        <f>1.2018!L44</f>
        <v>0</v>
      </c>
      <c r="E44" s="190">
        <f>1.2018!N44</f>
        <v>0</v>
      </c>
      <c r="F44" s="232">
        <f>1.2018!P44</f>
        <v>0</v>
      </c>
    </row>
    <row r="45" ht="45">
      <c r="A45" s="33" t="s">
        <v>81</v>
      </c>
      <c r="B45" s="34" t="s">
        <v>82</v>
      </c>
      <c r="C45" s="35" t="s">
        <v>76</v>
      </c>
      <c r="D45" s="190">
        <f>1.2018!L45</f>
        <v>0</v>
      </c>
      <c r="E45" s="190">
        <f>1.2018!N45</f>
        <v>0</v>
      </c>
      <c r="F45" s="232">
        <f>1.2018!P45</f>
        <v>0</v>
      </c>
    </row>
    <row r="46" ht="45">
      <c r="A46" s="24" t="s">
        <v>83</v>
      </c>
      <c r="B46" s="48" t="s">
        <v>134</v>
      </c>
      <c r="C46" s="9" t="s">
        <v>135</v>
      </c>
      <c r="D46" s="190">
        <f>1.2018!L46</f>
        <v>7.5</v>
      </c>
      <c r="E46" s="190">
        <f>1.2018!N46</f>
        <v>0</v>
      </c>
      <c r="F46" s="232">
        <f>1.2018!P46</f>
        <v>1</v>
      </c>
    </row>
    <row r="47" ht="45">
      <c r="A47" s="24" t="s">
        <v>86</v>
      </c>
      <c r="B47" s="49" t="s">
        <v>136</v>
      </c>
      <c r="C47" s="9" t="s">
        <v>137</v>
      </c>
      <c r="D47" s="190">
        <f>1.2018!L47</f>
        <v>5.0599999999999996</v>
      </c>
      <c r="E47" s="190">
        <f>1.2018!N47</f>
        <v>0</v>
      </c>
      <c r="F47" s="232">
        <f>1.2018!P47</f>
        <v>1</v>
      </c>
    </row>
    <row r="48" ht="45">
      <c r="A48" s="24" t="s">
        <v>89</v>
      </c>
      <c r="B48" s="49" t="s">
        <v>138</v>
      </c>
      <c r="C48" s="9" t="s">
        <v>139</v>
      </c>
      <c r="D48" s="190">
        <f>1.2018!L48</f>
        <v>3.7000000000000002</v>
      </c>
      <c r="E48" s="190">
        <f>1.2018!N48</f>
        <v>0</v>
      </c>
      <c r="F48" s="232">
        <f>1.2018!P48</f>
        <v>1</v>
      </c>
    </row>
    <row r="49" ht="15.75">
      <c r="A49" s="28"/>
      <c r="B49" s="50" t="s">
        <v>140</v>
      </c>
      <c r="C49" s="31" t="s">
        <v>76</v>
      </c>
      <c r="D49" s="190">
        <f>1.2018!L49</f>
        <v>0</v>
      </c>
      <c r="E49" s="190">
        <f>1.2018!N49</f>
        <v>0</v>
      </c>
      <c r="F49" s="232">
        <f>1.2018!P49</f>
        <v>0</v>
      </c>
    </row>
    <row r="50" ht="45">
      <c r="A50" s="33" t="s">
        <v>77</v>
      </c>
      <c r="B50" s="34" t="s">
        <v>78</v>
      </c>
      <c r="C50" s="35" t="s">
        <v>76</v>
      </c>
      <c r="D50" s="190">
        <f>1.2018!L50</f>
        <v>0</v>
      </c>
      <c r="E50" s="190">
        <f>1.2018!N50</f>
        <v>0</v>
      </c>
      <c r="F50" s="232">
        <f>1.2018!P50</f>
        <v>0</v>
      </c>
    </row>
    <row r="51" ht="75">
      <c r="A51" s="33" t="s">
        <v>124</v>
      </c>
      <c r="B51" s="34" t="s">
        <v>125</v>
      </c>
      <c r="C51" s="35" t="s">
        <v>76</v>
      </c>
      <c r="D51" s="190">
        <f>1.2018!L51</f>
        <v>0</v>
      </c>
      <c r="E51" s="190">
        <f>1.2018!N51</f>
        <v>0</v>
      </c>
      <c r="F51" s="232">
        <f>1.2018!P51</f>
        <v>0</v>
      </c>
    </row>
    <row r="52" ht="75">
      <c r="A52" s="33" t="s">
        <v>126</v>
      </c>
      <c r="B52" s="34" t="s">
        <v>127</v>
      </c>
      <c r="C52" s="35" t="s">
        <v>76</v>
      </c>
      <c r="D52" s="190">
        <f>1.2018!L52</f>
        <v>0</v>
      </c>
      <c r="E52" s="190">
        <f>1.2018!N52</f>
        <v>0</v>
      </c>
      <c r="F52" s="232">
        <f>1.2018!P52</f>
        <v>0</v>
      </c>
    </row>
    <row r="53" ht="60">
      <c r="A53" s="24" t="s">
        <v>128</v>
      </c>
      <c r="B53" s="46" t="s">
        <v>141</v>
      </c>
      <c r="C53" s="9" t="s">
        <v>142</v>
      </c>
      <c r="D53" s="190">
        <f>1.2018!L53</f>
        <v>0</v>
      </c>
      <c r="E53" s="190">
        <f>1.2018!N53</f>
        <v>0</v>
      </c>
      <c r="F53" s="232">
        <f>1.2018!P53</f>
        <v>0</v>
      </c>
    </row>
    <row r="54" ht="60">
      <c r="A54" s="33" t="s">
        <v>79</v>
      </c>
      <c r="B54" s="34" t="s">
        <v>80</v>
      </c>
      <c r="C54" s="35" t="s">
        <v>76</v>
      </c>
      <c r="D54" s="190">
        <f>1.2018!L54</f>
        <v>0</v>
      </c>
      <c r="E54" s="190">
        <f>1.2018!N54</f>
        <v>0</v>
      </c>
      <c r="F54" s="232">
        <f>1.2018!P54</f>
        <v>0</v>
      </c>
    </row>
    <row r="55" ht="45">
      <c r="A55" s="33" t="s">
        <v>81</v>
      </c>
      <c r="B55" s="34" t="s">
        <v>82</v>
      </c>
      <c r="C55" s="35" t="s">
        <v>76</v>
      </c>
      <c r="D55" s="190">
        <f>1.2018!L55</f>
        <v>0</v>
      </c>
      <c r="E55" s="190">
        <f>1.2018!N55</f>
        <v>0</v>
      </c>
      <c r="F55" s="232">
        <f>1.2018!P55</f>
        <v>0</v>
      </c>
    </row>
    <row r="56" ht="45">
      <c r="A56" s="24" t="s">
        <v>83</v>
      </c>
      <c r="B56" s="37" t="s">
        <v>143</v>
      </c>
      <c r="C56" s="9" t="s">
        <v>144</v>
      </c>
      <c r="D56" s="190">
        <f>1.2018!L56</f>
        <v>1</v>
      </c>
      <c r="E56" s="190">
        <f>1.2018!N56</f>
        <v>0</v>
      </c>
      <c r="F56" s="232">
        <f>1.2018!P56</f>
        <v>1</v>
      </c>
    </row>
    <row r="57" ht="60">
      <c r="A57" s="24" t="s">
        <v>86</v>
      </c>
      <c r="B57" s="51" t="s">
        <v>145</v>
      </c>
      <c r="C57" s="9" t="s">
        <v>146</v>
      </c>
      <c r="D57" s="190">
        <f>1.2018!L57</f>
        <v>1.2</v>
      </c>
      <c r="E57" s="190">
        <f>1.2018!N57</f>
        <v>0</v>
      </c>
      <c r="F57" s="232">
        <f>1.2018!P57</f>
        <v>1</v>
      </c>
    </row>
    <row r="58" ht="60">
      <c r="A58" s="24" t="s">
        <v>89</v>
      </c>
      <c r="B58" s="51" t="s">
        <v>147</v>
      </c>
      <c r="C58" s="9" t="s">
        <v>148</v>
      </c>
      <c r="D58" s="190">
        <f>1.2018!L58</f>
        <v>2.1000000000000001</v>
      </c>
      <c r="E58" s="190">
        <f>1.2018!N58</f>
        <v>0</v>
      </c>
      <c r="F58" s="232">
        <f>1.2018!P58</f>
        <v>1</v>
      </c>
    </row>
    <row r="59" ht="45">
      <c r="A59" s="24" t="s">
        <v>92</v>
      </c>
      <c r="B59" s="37" t="s">
        <v>149</v>
      </c>
      <c r="C59" s="9" t="s">
        <v>150</v>
      </c>
      <c r="D59" s="190">
        <f>1.2018!L59</f>
        <v>0.34999999999999998</v>
      </c>
      <c r="E59" s="190">
        <f>1.2018!N59</f>
        <v>0</v>
      </c>
      <c r="F59" s="232">
        <f>1.2018!P59</f>
        <v>1</v>
      </c>
    </row>
    <row r="60" ht="15.75">
      <c r="A60" s="28"/>
      <c r="B60" s="52" t="s">
        <v>151</v>
      </c>
      <c r="C60" s="31" t="s">
        <v>76</v>
      </c>
      <c r="D60" s="190">
        <f>1.2018!L60</f>
        <v>0</v>
      </c>
      <c r="E60" s="190">
        <f>1.2018!N60</f>
        <v>0</v>
      </c>
      <c r="F60" s="232">
        <f>1.2018!P60</f>
        <v>0</v>
      </c>
    </row>
    <row r="61" ht="45">
      <c r="A61" s="33" t="s">
        <v>77</v>
      </c>
      <c r="B61" s="34" t="s">
        <v>78</v>
      </c>
      <c r="C61" s="35" t="s">
        <v>76</v>
      </c>
      <c r="D61" s="190">
        <f>1.2018!L61</f>
        <v>0</v>
      </c>
      <c r="E61" s="190">
        <f>1.2018!N61</f>
        <v>0</v>
      </c>
      <c r="F61" s="232">
        <f>1.2018!P61</f>
        <v>0</v>
      </c>
    </row>
    <row r="62" ht="60">
      <c r="A62" s="33" t="s">
        <v>79</v>
      </c>
      <c r="B62" s="34" t="s">
        <v>80</v>
      </c>
      <c r="C62" s="35" t="s">
        <v>76</v>
      </c>
      <c r="D62" s="190">
        <f>1.2018!L62</f>
        <v>0</v>
      </c>
      <c r="E62" s="190">
        <f>1.2018!N62</f>
        <v>0</v>
      </c>
      <c r="F62" s="232">
        <f>1.2018!P62</f>
        <v>0</v>
      </c>
    </row>
    <row r="63" ht="45">
      <c r="A63" s="33" t="s">
        <v>81</v>
      </c>
      <c r="B63" s="34" t="s">
        <v>82</v>
      </c>
      <c r="C63" s="35" t="s">
        <v>76</v>
      </c>
      <c r="D63" s="190">
        <f>1.2018!L63</f>
        <v>0</v>
      </c>
      <c r="E63" s="190">
        <f>1.2018!N63</f>
        <v>0</v>
      </c>
      <c r="F63" s="232">
        <f>1.2018!P63</f>
        <v>0</v>
      </c>
    </row>
    <row r="64" ht="45">
      <c r="A64" s="24" t="s">
        <v>83</v>
      </c>
      <c r="B64" s="40" t="s">
        <v>152</v>
      </c>
      <c r="C64" s="9" t="s">
        <v>153</v>
      </c>
      <c r="D64" s="190">
        <f>1.2018!L64</f>
        <v>2.7599999999999998</v>
      </c>
      <c r="E64" s="190">
        <f>1.2018!N64</f>
        <v>0</v>
      </c>
      <c r="F64" s="232">
        <f>1.2018!P64</f>
        <v>1</v>
      </c>
    </row>
    <row r="65" ht="47.25">
      <c r="A65" s="24" t="s">
        <v>86</v>
      </c>
      <c r="B65" s="40" t="s">
        <v>154</v>
      </c>
      <c r="C65" s="9" t="s">
        <v>155</v>
      </c>
      <c r="D65" s="190">
        <f>1.2018!L65</f>
        <v>2.48</v>
      </c>
      <c r="E65" s="190">
        <f>1.2018!N65</f>
        <v>0</v>
      </c>
      <c r="F65" s="232">
        <f>1.2018!P65</f>
        <v>1</v>
      </c>
    </row>
    <row r="66" ht="47.25">
      <c r="A66" s="33" t="s">
        <v>116</v>
      </c>
      <c r="B66" s="34" t="s">
        <v>117</v>
      </c>
      <c r="C66" s="35" t="s">
        <v>76</v>
      </c>
      <c r="D66" s="190">
        <f>1.2018!L66</f>
        <v>0</v>
      </c>
      <c r="E66" s="190">
        <f>1.2018!N66</f>
        <v>0</v>
      </c>
      <c r="F66" s="232">
        <f>1.2018!P66</f>
        <v>0</v>
      </c>
    </row>
    <row r="67" ht="47.25">
      <c r="A67" s="33" t="s">
        <v>118</v>
      </c>
      <c r="B67" s="34" t="s">
        <v>119</v>
      </c>
      <c r="C67" s="35" t="s">
        <v>76</v>
      </c>
      <c r="D67" s="190">
        <f>1.2018!L67</f>
        <v>0</v>
      </c>
      <c r="E67" s="190">
        <f>1.2018!N67</f>
        <v>0</v>
      </c>
      <c r="F67" s="232">
        <f>1.2018!P67</f>
        <v>0</v>
      </c>
    </row>
    <row r="68" ht="78.75">
      <c r="A68" s="24" t="s">
        <v>120</v>
      </c>
      <c r="B68" s="40" t="s">
        <v>156</v>
      </c>
      <c r="C68" s="9" t="s">
        <v>155</v>
      </c>
      <c r="D68" s="190">
        <f>1.2018!L68</f>
        <v>0</v>
      </c>
      <c r="E68" s="190">
        <f>1.2018!N68</f>
        <v>0</v>
      </c>
      <c r="F68" s="232">
        <f>1.2018!P68</f>
        <v>0</v>
      </c>
    </row>
    <row r="69" ht="15.75">
      <c r="A69" s="28"/>
      <c r="B69" s="53" t="s">
        <v>157</v>
      </c>
      <c r="C69" s="31" t="s">
        <v>76</v>
      </c>
      <c r="D69" s="190">
        <f>1.2018!L69</f>
        <v>0</v>
      </c>
      <c r="E69" s="190">
        <f>1.2018!N69</f>
        <v>0</v>
      </c>
      <c r="F69" s="232">
        <f>1.2018!P69</f>
        <v>0</v>
      </c>
    </row>
    <row r="70" ht="47.25">
      <c r="A70" s="33" t="s">
        <v>77</v>
      </c>
      <c r="B70" s="34" t="s">
        <v>78</v>
      </c>
      <c r="C70" s="35" t="s">
        <v>76</v>
      </c>
      <c r="D70" s="190">
        <f>1.2018!L70</f>
        <v>0</v>
      </c>
      <c r="E70" s="190">
        <f>1.2018!N70</f>
        <v>0</v>
      </c>
      <c r="F70" s="232">
        <f>1.2018!P70</f>
        <v>0</v>
      </c>
    </row>
    <row r="71" ht="78.75">
      <c r="A71" s="33" t="s">
        <v>124</v>
      </c>
      <c r="B71" s="34" t="s">
        <v>125</v>
      </c>
      <c r="C71" s="35" t="s">
        <v>76</v>
      </c>
      <c r="D71" s="190">
        <f>1.2018!L71</f>
        <v>0</v>
      </c>
      <c r="E71" s="190">
        <f>1.2018!N71</f>
        <v>0</v>
      </c>
      <c r="F71" s="232">
        <f>1.2018!P71</f>
        <v>0</v>
      </c>
    </row>
    <row r="72" ht="78.75">
      <c r="A72" s="33" t="s">
        <v>126</v>
      </c>
      <c r="B72" s="34" t="s">
        <v>127</v>
      </c>
      <c r="C72" s="35" t="s">
        <v>76</v>
      </c>
      <c r="D72" s="190">
        <f>1.2018!L72</f>
        <v>0</v>
      </c>
      <c r="E72" s="190">
        <f>1.2018!N72</f>
        <v>0</v>
      </c>
      <c r="F72" s="232">
        <f>1.2018!P72</f>
        <v>0</v>
      </c>
    </row>
    <row r="73" ht="63">
      <c r="A73" s="24" t="s">
        <v>128</v>
      </c>
      <c r="B73" s="51" t="s">
        <v>158</v>
      </c>
      <c r="C73" s="9" t="s">
        <v>159</v>
      </c>
      <c r="D73" s="190">
        <f>1.2018!L73</f>
        <v>0</v>
      </c>
      <c r="E73" s="190">
        <f>1.2018!N73</f>
        <v>0</v>
      </c>
      <c r="F73" s="232">
        <f>1.2018!P73</f>
        <v>0</v>
      </c>
    </row>
    <row r="74" ht="110.25">
      <c r="A74" s="24" t="s">
        <v>131</v>
      </c>
      <c r="B74" s="51" t="s">
        <v>160</v>
      </c>
      <c r="C74" s="9" t="s">
        <v>161</v>
      </c>
      <c r="D74" s="190">
        <f>1.2018!L74</f>
        <v>0</v>
      </c>
      <c r="E74" s="190">
        <f>1.2018!N74</f>
        <v>11</v>
      </c>
      <c r="F74" s="232">
        <f>1.2018!P74</f>
        <v>0</v>
      </c>
    </row>
    <row r="75" ht="94.5">
      <c r="A75" s="24" t="s">
        <v>162</v>
      </c>
      <c r="B75" s="51" t="s">
        <v>163</v>
      </c>
      <c r="C75" s="9" t="s">
        <v>164</v>
      </c>
      <c r="D75" s="190">
        <f>1.2018!L75</f>
        <v>0</v>
      </c>
      <c r="E75" s="190">
        <f>1.2018!N75</f>
        <v>0</v>
      </c>
      <c r="F75" s="232">
        <f>1.2018!P75</f>
        <v>0</v>
      </c>
    </row>
    <row r="76" ht="63">
      <c r="A76" s="24" t="s">
        <v>165</v>
      </c>
      <c r="B76" s="51" t="s">
        <v>166</v>
      </c>
      <c r="C76" s="9" t="s">
        <v>167</v>
      </c>
      <c r="D76" s="190">
        <f>1.2018!L76</f>
        <v>0</v>
      </c>
      <c r="E76" s="190">
        <f>1.2018!N76</f>
        <v>2</v>
      </c>
      <c r="F76" s="232">
        <f>1.2018!P76</f>
        <v>0</v>
      </c>
    </row>
    <row r="77" ht="94.5">
      <c r="A77" s="24" t="s">
        <v>168</v>
      </c>
      <c r="B77" s="51" t="s">
        <v>169</v>
      </c>
      <c r="C77" s="9" t="s">
        <v>170</v>
      </c>
      <c r="D77" s="190">
        <f>1.2018!L77</f>
        <v>0</v>
      </c>
      <c r="E77" s="190">
        <f>1.2018!N77</f>
        <v>6</v>
      </c>
      <c r="F77" s="232">
        <f>1.2018!P77</f>
        <v>0</v>
      </c>
    </row>
    <row r="78" ht="94.5">
      <c r="A78" s="24" t="s">
        <v>171</v>
      </c>
      <c r="B78" s="51" t="s">
        <v>172</v>
      </c>
      <c r="C78" s="9" t="s">
        <v>173</v>
      </c>
      <c r="D78" s="190">
        <f>1.2018!L78</f>
        <v>0</v>
      </c>
      <c r="E78" s="190">
        <f>1.2018!N78</f>
        <v>4</v>
      </c>
      <c r="F78" s="232">
        <f>1.2018!P78</f>
        <v>0</v>
      </c>
    </row>
    <row r="79" ht="63">
      <c r="A79" s="33" t="s">
        <v>79</v>
      </c>
      <c r="B79" s="34" t="s">
        <v>80</v>
      </c>
      <c r="C79" s="35" t="s">
        <v>76</v>
      </c>
      <c r="D79" s="190">
        <f>1.2018!L79</f>
        <v>0</v>
      </c>
      <c r="E79" s="190">
        <f>1.2018!N79</f>
        <v>0</v>
      </c>
      <c r="F79" s="232">
        <f>1.2018!P79</f>
        <v>0</v>
      </c>
    </row>
    <row r="80" ht="47.25">
      <c r="A80" s="33" t="s">
        <v>81</v>
      </c>
      <c r="B80" s="34" t="s">
        <v>82</v>
      </c>
      <c r="C80" s="35" t="s">
        <v>76</v>
      </c>
      <c r="D80" s="190">
        <f>1.2018!L80</f>
        <v>0</v>
      </c>
      <c r="E80" s="190">
        <f>1.2018!N80</f>
        <v>0</v>
      </c>
      <c r="F80" s="232">
        <f>1.2018!P80</f>
        <v>0</v>
      </c>
    </row>
    <row r="81" ht="47.25">
      <c r="A81" s="24" t="s">
        <v>83</v>
      </c>
      <c r="B81" s="51" t="s">
        <v>174</v>
      </c>
      <c r="C81" s="9" t="s">
        <v>175</v>
      </c>
      <c r="D81" s="190">
        <f>1.2018!L81</f>
        <v>1.3999999999999999</v>
      </c>
      <c r="E81" s="190">
        <f>1.2018!N81</f>
        <v>0</v>
      </c>
      <c r="F81" s="232">
        <f>1.2018!P81</f>
        <v>1</v>
      </c>
    </row>
    <row r="82" ht="47.25">
      <c r="A82" s="24" t="s">
        <v>86</v>
      </c>
      <c r="B82" s="51" t="s">
        <v>176</v>
      </c>
      <c r="C82" s="9" t="s">
        <v>177</v>
      </c>
      <c r="D82" s="190">
        <f>1.2018!L82</f>
        <v>1.3640000000000001</v>
      </c>
      <c r="E82" s="190">
        <f>1.2018!N82</f>
        <v>0</v>
      </c>
      <c r="F82" s="232">
        <f>1.2018!P82</f>
        <v>1</v>
      </c>
    </row>
    <row r="83" ht="47.25">
      <c r="A83" s="24" t="s">
        <v>89</v>
      </c>
      <c r="B83" s="51" t="s">
        <v>178</v>
      </c>
      <c r="C83" s="9" t="s">
        <v>179</v>
      </c>
      <c r="D83" s="190">
        <f>1.2018!L83</f>
        <v>0.76000000000000001</v>
      </c>
      <c r="E83" s="190">
        <f>1.2018!N83</f>
        <v>0</v>
      </c>
      <c r="F83" s="232">
        <f>1.2018!P83</f>
        <v>1</v>
      </c>
    </row>
    <row r="84" ht="63">
      <c r="A84" s="24" t="s">
        <v>92</v>
      </c>
      <c r="B84" s="51" t="s">
        <v>180</v>
      </c>
      <c r="C84" s="9" t="s">
        <v>181</v>
      </c>
      <c r="D84" s="190">
        <f>1.2018!L84</f>
        <v>2.5</v>
      </c>
      <c r="E84" s="190">
        <f>1.2018!N84</f>
        <v>0</v>
      </c>
      <c r="F84" s="232">
        <f>1.2018!P84</f>
        <v>1</v>
      </c>
    </row>
    <row r="85" ht="63">
      <c r="A85" s="24" t="s">
        <v>95</v>
      </c>
      <c r="B85" s="51" t="s">
        <v>182</v>
      </c>
      <c r="C85" s="9" t="s">
        <v>183</v>
      </c>
      <c r="D85" s="190">
        <f>1.2018!L85</f>
        <v>3.3999999999999999</v>
      </c>
      <c r="E85" s="190">
        <f>1.2018!N85</f>
        <v>0</v>
      </c>
      <c r="F85" s="232">
        <f>1.2018!P85</f>
        <v>1</v>
      </c>
    </row>
    <row r="86" ht="47.25">
      <c r="A86" s="24" t="s">
        <v>98</v>
      </c>
      <c r="B86" s="51" t="s">
        <v>184</v>
      </c>
      <c r="C86" s="9" t="s">
        <v>185</v>
      </c>
      <c r="D86" s="190">
        <f>1.2018!L86</f>
        <v>1.45</v>
      </c>
      <c r="E86" s="190">
        <f>1.2018!N86</f>
        <v>0</v>
      </c>
      <c r="F86" s="232">
        <f>1.2018!P86</f>
        <v>1</v>
      </c>
    </row>
    <row r="87" ht="47.25">
      <c r="A87" s="24" t="s">
        <v>101</v>
      </c>
      <c r="B87" s="51" t="s">
        <v>186</v>
      </c>
      <c r="C87" s="9" t="s">
        <v>187</v>
      </c>
      <c r="D87" s="190">
        <f>1.2018!L87</f>
        <v>1.1000000000000001</v>
      </c>
      <c r="E87" s="190">
        <f>1.2018!N87</f>
        <v>0</v>
      </c>
      <c r="F87" s="232">
        <f>1.2018!P87</f>
        <v>1</v>
      </c>
    </row>
    <row r="88" ht="47.25">
      <c r="A88" s="24" t="s">
        <v>104</v>
      </c>
      <c r="B88" s="51" t="s">
        <v>188</v>
      </c>
      <c r="C88" s="9" t="s">
        <v>189</v>
      </c>
      <c r="D88" s="190">
        <f>1.2018!L88</f>
        <v>5.5199999999999996</v>
      </c>
      <c r="E88" s="190">
        <f>1.2018!N88</f>
        <v>0</v>
      </c>
      <c r="F88" s="232">
        <f>1.2018!P88</f>
        <v>1</v>
      </c>
    </row>
    <row r="89" ht="47.25">
      <c r="A89" s="24" t="s">
        <v>107</v>
      </c>
      <c r="B89" s="51" t="s">
        <v>190</v>
      </c>
      <c r="C89" s="9" t="s">
        <v>191</v>
      </c>
      <c r="D89" s="190">
        <f>1.2018!L89</f>
        <v>7.7000000000000002</v>
      </c>
      <c r="E89" s="190">
        <f>1.2018!N89</f>
        <v>0</v>
      </c>
      <c r="F89" s="232">
        <f>1.2018!P89</f>
        <v>1</v>
      </c>
    </row>
    <row r="90" ht="47.25">
      <c r="A90" s="24" t="s">
        <v>110</v>
      </c>
      <c r="B90" s="51" t="s">
        <v>192</v>
      </c>
      <c r="C90" s="9" t="s">
        <v>193</v>
      </c>
      <c r="D90" s="190">
        <f>1.2018!L90</f>
        <v>4.7560000000000002</v>
      </c>
      <c r="E90" s="190">
        <f>1.2018!N90</f>
        <v>0</v>
      </c>
      <c r="F90" s="232">
        <f>1.2018!P90</f>
        <v>1</v>
      </c>
    </row>
  </sheetData>
  <sheetProtection password="0" autoFilter="0" content="1" deleteColumns="0" deleteRows="0" formatCells="0" formatColumns="0" formatRows="0" insertColumns="0" insertHyperlinks="0" insertRows="0" pivotTables="0" selectLockedCells="1" selectUnlockedCells="1" sheet="0" sort="0"/>
  <mergeCells count="14">
    <mergeCell ref="A4:G4"/>
    <mergeCell ref="A6:G6"/>
    <mergeCell ref="A7:G7"/>
    <mergeCell ref="A9:G9"/>
    <mergeCell ref="A11:G11"/>
    <mergeCell ref="A12:G12"/>
    <mergeCell ref="A13:G13"/>
    <mergeCell ref="A14:F14"/>
    <mergeCell ref="A15:A18"/>
    <mergeCell ref="B15:B18"/>
    <mergeCell ref="C15:C18"/>
    <mergeCell ref="D15:F16"/>
    <mergeCell ref="G15:G18"/>
    <mergeCell ref="D17:F17"/>
  </mergeCells>
  <printOptions headings="0" gridLines="0"/>
  <pageMargins left="0.70866141732283472" right="0.70866141732283472" top="0.74803149606299213" bottom="0.74803149606299213" header="0.31496062992125978" footer="0.31496062992125978"/>
  <pageSetup paperSize="8" scale="11" firstPageNumber="1" fitToWidth="1" fitToHeight="1" pageOrder="downThenOver" orientation="landscape" usePrinterDefaults="1" blackAndWhite="0" draft="0" cellComments="none" useFirstPageNumber="0" errors="displayed" horizontalDpi="600" verticalDpi="6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J43" zoomScale="60" workbookViewId="0">
      <selection activeCell="A13" activeCellId="0" sqref="A13:C83"/>
    </sheetView>
  </sheetViews>
  <sheetFormatPr defaultColWidth="8" defaultRowHeight="15"/>
  <cols>
    <col bestFit="0" customWidth="1" min="1" max="1" style="233" width="8.875"/>
    <col bestFit="0" customWidth="1" min="2" max="2" style="234" width="33"/>
    <col bestFit="0" customWidth="1" min="3" max="3" style="234" width="13.75"/>
    <col bestFit="0" customWidth="1" min="4" max="4" style="234" width="16"/>
    <col bestFit="0" customWidth="1" min="5" max="5" style="234" width="15.75"/>
    <col bestFit="0" customWidth="1" min="6" max="6" style="234" width="16.75"/>
    <col bestFit="0" customWidth="1" min="7" max="7" style="234" width="28.375"/>
    <col bestFit="0" customWidth="1" min="8" max="8" style="234" width="20.5"/>
    <col bestFit="0" customWidth="1" min="9" max="9" style="234" width="24.25"/>
    <col bestFit="0" customWidth="1" min="10" max="11" style="234" width="28.375"/>
    <col bestFit="0" customWidth="1" min="12" max="12" style="234" width="24.375"/>
    <col bestFit="0" customWidth="1" min="13" max="13" style="234" width="33.25"/>
    <col bestFit="0" customWidth="1" min="14" max="14" style="234" width="42.125"/>
    <col bestFit="0" customWidth="1" min="15" max="17" style="234" width="17.125"/>
    <col bestFit="0" customWidth="1" min="18" max="18" style="234" width="13.5"/>
    <col bestFit="0" customWidth="1" min="19" max="19" style="235" width="10.125"/>
    <col bestFit="0" customWidth="1" min="20" max="20" style="235" width="14.125"/>
    <col bestFit="0" customWidth="1" min="21" max="21" style="235" width="7.125"/>
    <col bestFit="0" customWidth="1" min="22" max="22" style="235" width="19.625"/>
    <col bestFit="0" customWidth="1" min="23" max="23" style="235" width="15.125"/>
    <col bestFit="0" customWidth="1" min="24" max="24" style="235" width="22.25"/>
    <col bestFit="0" customWidth="1" min="25" max="25" style="235" width="23.625"/>
    <col bestFit="1" customWidth="1" min="26" max="26" style="234" width="6.875"/>
    <col bestFit="0" customWidth="1" min="27" max="27" style="234" width="6.625"/>
    <col bestFit="0" customWidth="1" min="28" max="28" style="234" width="8.125"/>
    <col bestFit="0" customWidth="1" min="29" max="29" style="234" width="12.125"/>
    <col bestFit="0" customWidth="0" min="30" max="16384" style="233" width="9"/>
  </cols>
  <sheetData>
    <row r="1" ht="17.25">
      <c r="E1" s="13"/>
      <c r="F1" s="13"/>
      <c r="G1" s="13"/>
      <c r="H1" s="13"/>
      <c r="I1" s="13"/>
      <c r="J1" s="13"/>
      <c r="K1" s="13"/>
      <c r="L1" s="13"/>
      <c r="M1" s="13"/>
      <c r="R1" s="2" t="s">
        <v>623</v>
      </c>
    </row>
    <row r="2" ht="17.25">
      <c r="E2" s="13"/>
      <c r="F2" s="13"/>
      <c r="G2" s="13"/>
      <c r="H2" s="13"/>
      <c r="I2" s="13"/>
      <c r="J2" s="13"/>
      <c r="K2" s="13"/>
      <c r="L2" s="13"/>
      <c r="M2" s="13"/>
      <c r="R2" s="4" t="s">
        <v>1</v>
      </c>
    </row>
    <row r="3" ht="17.25">
      <c r="E3" s="13"/>
      <c r="F3" s="13"/>
      <c r="G3" s="13"/>
      <c r="H3" s="13"/>
      <c r="I3" s="13"/>
      <c r="J3" s="13"/>
      <c r="K3" s="13"/>
      <c r="L3" s="13"/>
      <c r="M3" s="13"/>
      <c r="R3" s="4" t="s">
        <v>2</v>
      </c>
    </row>
    <row r="4" s="233" customFormat="1" ht="15.75">
      <c r="A4" s="139" t="s">
        <v>624</v>
      </c>
      <c r="B4" s="139"/>
      <c r="C4" s="139"/>
      <c r="D4" s="139"/>
      <c r="E4" s="139"/>
      <c r="F4" s="139"/>
      <c r="G4" s="139"/>
      <c r="H4" s="139"/>
      <c r="I4" s="139"/>
      <c r="J4" s="139"/>
      <c r="K4" s="139"/>
      <c r="L4" s="139"/>
      <c r="M4" s="139"/>
      <c r="N4" s="139"/>
      <c r="O4" s="139"/>
      <c r="P4" s="139"/>
      <c r="Q4" s="139"/>
      <c r="R4" s="139"/>
      <c r="S4" s="235"/>
      <c r="T4" s="235"/>
      <c r="U4" s="235"/>
      <c r="V4" s="235"/>
      <c r="W4" s="235"/>
      <c r="X4" s="235"/>
      <c r="Y4" s="235"/>
      <c r="Z4" s="234"/>
      <c r="AA4" s="234"/>
      <c r="AB4" s="234"/>
      <c r="AC4" s="234"/>
    </row>
    <row r="5" s="233" customFormat="1" ht="15.75">
      <c r="A5" s="139"/>
      <c r="B5" s="139"/>
      <c r="C5" s="139"/>
      <c r="D5" s="139"/>
      <c r="E5" s="139"/>
      <c r="F5" s="139"/>
      <c r="G5" s="139"/>
      <c r="H5" s="139"/>
      <c r="I5" s="139"/>
      <c r="J5" s="139"/>
      <c r="K5" s="139"/>
      <c r="L5" s="139"/>
      <c r="M5" s="139"/>
      <c r="N5" s="139"/>
      <c r="O5" s="139"/>
      <c r="P5" s="139"/>
      <c r="Q5" s="139"/>
      <c r="R5" s="139"/>
      <c r="S5" s="235"/>
      <c r="T5" s="235"/>
      <c r="U5" s="235"/>
      <c r="V5" s="235"/>
      <c r="W5" s="235"/>
      <c r="X5" s="235"/>
      <c r="Y5" s="235"/>
      <c r="Z5" s="234"/>
      <c r="AA5" s="234"/>
      <c r="AB5" s="234"/>
      <c r="AC5" s="234"/>
    </row>
    <row r="6" ht="15.75">
      <c r="A6" s="9" t="s">
        <v>368</v>
      </c>
      <c r="B6" s="9"/>
      <c r="C6" s="9"/>
      <c r="D6" s="9"/>
      <c r="E6" s="9"/>
      <c r="F6" s="9"/>
      <c r="G6" s="9"/>
      <c r="H6" s="9"/>
      <c r="I6" s="9"/>
      <c r="J6" s="9"/>
      <c r="K6" s="9"/>
      <c r="L6" s="9"/>
      <c r="M6" s="9"/>
      <c r="N6" s="9"/>
      <c r="O6" s="9"/>
      <c r="P6" s="9"/>
      <c r="Q6" s="9"/>
      <c r="R6" s="9"/>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row>
    <row r="7" s="233" customFormat="1" ht="15.75">
      <c r="A7" s="8" t="s">
        <v>6</v>
      </c>
      <c r="B7" s="8"/>
      <c r="C7" s="8"/>
      <c r="D7" s="8"/>
      <c r="E7" s="8"/>
      <c r="F7" s="8"/>
      <c r="G7" s="8"/>
      <c r="H7" s="8"/>
      <c r="I7" s="8"/>
      <c r="J7" s="8"/>
      <c r="K7" s="8"/>
      <c r="L7" s="8"/>
      <c r="M7" s="8"/>
      <c r="N7" s="8"/>
      <c r="O7" s="8"/>
      <c r="P7" s="8"/>
      <c r="Q7" s="8"/>
      <c r="R7" s="8"/>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233" customFormat="1"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ht="15.75">
      <c r="A9" s="12" t="s">
        <v>369</v>
      </c>
      <c r="B9" s="12"/>
      <c r="C9" s="12"/>
      <c r="D9" s="12"/>
      <c r="E9" s="12"/>
      <c r="F9" s="12"/>
      <c r="G9" s="12"/>
      <c r="H9" s="12"/>
      <c r="I9" s="12"/>
      <c r="J9" s="12"/>
      <c r="K9" s="12"/>
      <c r="L9" s="12"/>
      <c r="M9" s="12"/>
      <c r="N9" s="12"/>
      <c r="O9" s="12"/>
      <c r="P9" s="12"/>
      <c r="Q9" s="12"/>
      <c r="R9" s="1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row>
    <row r="10" ht="15" customHeight="1">
      <c r="A10" s="236"/>
      <c r="B10" s="236"/>
      <c r="C10" s="236"/>
      <c r="D10" s="236"/>
      <c r="E10" s="236"/>
      <c r="F10" s="236"/>
      <c r="G10" s="236"/>
      <c r="H10" s="236"/>
      <c r="I10" s="236"/>
      <c r="J10" s="236"/>
      <c r="K10" s="236"/>
      <c r="L10" s="236"/>
      <c r="M10" s="236"/>
      <c r="N10" s="236"/>
      <c r="O10" s="236"/>
      <c r="P10" s="236"/>
      <c r="Q10" s="236"/>
      <c r="R10" s="236"/>
      <c r="S10" s="235"/>
    </row>
    <row r="11" s="234" customFormat="1" ht="184.5" customHeight="1">
      <c r="A11" s="237" t="s">
        <v>10</v>
      </c>
      <c r="B11" s="237" t="s">
        <v>11</v>
      </c>
      <c r="C11" s="237" t="s">
        <v>371</v>
      </c>
      <c r="D11" s="238" t="s">
        <v>625</v>
      </c>
      <c r="E11" s="238" t="s">
        <v>626</v>
      </c>
      <c r="F11" s="237" t="s">
        <v>627</v>
      </c>
      <c r="G11" s="239" t="s">
        <v>628</v>
      </c>
      <c r="H11" s="237" t="s">
        <v>629</v>
      </c>
      <c r="I11" s="237" t="s">
        <v>630</v>
      </c>
      <c r="J11" s="237" t="s">
        <v>631</v>
      </c>
      <c r="K11" s="237" t="s">
        <v>632</v>
      </c>
      <c r="L11" s="237" t="s">
        <v>633</v>
      </c>
      <c r="M11" s="240" t="s">
        <v>634</v>
      </c>
      <c r="N11" s="15" t="s">
        <v>635</v>
      </c>
      <c r="O11" s="241" t="s">
        <v>636</v>
      </c>
      <c r="P11" s="241" t="s">
        <v>637</v>
      </c>
      <c r="Q11" s="241" t="s">
        <v>638</v>
      </c>
      <c r="R11" s="237" t="s">
        <v>639</v>
      </c>
    </row>
    <row r="12" ht="18.75" customHeight="1">
      <c r="A12" s="242">
        <v>1</v>
      </c>
      <c r="B12" s="242">
        <v>2</v>
      </c>
      <c r="C12" s="242">
        <v>3</v>
      </c>
      <c r="D12" s="242">
        <v>4</v>
      </c>
      <c r="E12" s="242">
        <v>5</v>
      </c>
      <c r="F12" s="242">
        <v>6</v>
      </c>
      <c r="G12" s="242">
        <v>7</v>
      </c>
      <c r="H12" s="242">
        <v>8</v>
      </c>
      <c r="I12" s="242">
        <v>9</v>
      </c>
      <c r="J12" s="242">
        <v>10</v>
      </c>
      <c r="K12" s="242">
        <v>11</v>
      </c>
      <c r="L12" s="242">
        <v>12</v>
      </c>
      <c r="M12" s="242">
        <v>13</v>
      </c>
      <c r="N12" s="242">
        <v>14</v>
      </c>
      <c r="O12" s="242">
        <v>15</v>
      </c>
      <c r="P12" s="242">
        <v>16</v>
      </c>
      <c r="Q12" s="242">
        <v>17</v>
      </c>
      <c r="R12" s="242">
        <v>18</v>
      </c>
      <c r="T12" s="233"/>
      <c r="U12" s="233"/>
      <c r="V12" s="233"/>
      <c r="W12" s="233"/>
      <c r="X12" s="233"/>
      <c r="Y12" s="233"/>
      <c r="Z12" s="233"/>
      <c r="AA12" s="233"/>
      <c r="AB12" s="233"/>
      <c r="AC12" s="233"/>
    </row>
    <row r="13" ht="15.75">
      <c r="A13" s="29"/>
      <c r="B13" s="214" t="s">
        <v>75</v>
      </c>
      <c r="C13" s="29"/>
      <c r="D13" s="243"/>
      <c r="E13" s="243"/>
      <c r="F13" s="244"/>
      <c r="G13" s="239"/>
      <c r="H13" s="243"/>
      <c r="I13" s="243"/>
      <c r="J13" s="243"/>
      <c r="K13" s="243"/>
      <c r="L13" s="243"/>
      <c r="M13" s="243"/>
      <c r="N13" s="243"/>
      <c r="O13" s="243"/>
      <c r="P13" s="243"/>
      <c r="Q13" s="243"/>
      <c r="R13" s="243"/>
    </row>
    <row r="14" ht="45">
      <c r="A14" s="33" t="s">
        <v>77</v>
      </c>
      <c r="B14" s="34" t="s">
        <v>78</v>
      </c>
      <c r="C14" s="126"/>
      <c r="F14" s="243"/>
      <c r="G14" s="237"/>
    </row>
    <row r="15" ht="45">
      <c r="A15" s="33" t="s">
        <v>79</v>
      </c>
      <c r="B15" s="34" t="s">
        <v>80</v>
      </c>
      <c r="C15" s="126"/>
      <c r="F15" s="243"/>
      <c r="G15" s="237"/>
    </row>
    <row r="16" ht="30">
      <c r="A16" s="33" t="s">
        <v>81</v>
      </c>
      <c r="B16" s="34" t="s">
        <v>82</v>
      </c>
      <c r="C16" s="126"/>
      <c r="F16" s="243"/>
      <c r="G16" s="237"/>
    </row>
    <row r="17" ht="45">
      <c r="A17" s="36" t="s">
        <v>83</v>
      </c>
      <c r="B17" s="40" t="s">
        <v>84</v>
      </c>
      <c r="C17" s="25" t="s">
        <v>85</v>
      </c>
      <c r="D17" s="245" t="s">
        <v>640</v>
      </c>
      <c r="E17" s="245" t="s">
        <v>75</v>
      </c>
      <c r="F17" s="243" t="s">
        <v>641</v>
      </c>
      <c r="G17" s="237" t="s">
        <v>642</v>
      </c>
      <c r="H17" s="234" t="s">
        <v>643</v>
      </c>
      <c r="I17" s="234" t="s">
        <v>643</v>
      </c>
      <c r="J17" s="234" t="s">
        <v>643</v>
      </c>
      <c r="K17" s="234" t="s">
        <v>643</v>
      </c>
      <c r="L17" s="234" t="s">
        <v>643</v>
      </c>
      <c r="M17" s="234" t="s">
        <v>644</v>
      </c>
      <c r="N17" s="234" t="s">
        <v>643</v>
      </c>
      <c r="O17" s="234" t="s">
        <v>643</v>
      </c>
      <c r="P17" s="234" t="s">
        <v>643</v>
      </c>
      <c r="Q17" s="246" t="s">
        <v>645</v>
      </c>
      <c r="R17" s="234" t="s">
        <v>643</v>
      </c>
    </row>
    <row r="18" ht="45">
      <c r="A18" s="36" t="s">
        <v>86</v>
      </c>
      <c r="B18" s="40" t="s">
        <v>87</v>
      </c>
      <c r="C18" s="25" t="s">
        <v>88</v>
      </c>
      <c r="D18" s="245" t="s">
        <v>640</v>
      </c>
      <c r="E18" s="245" t="s">
        <v>75</v>
      </c>
      <c r="F18" s="243" t="s">
        <v>646</v>
      </c>
      <c r="G18" s="237" t="s">
        <v>647</v>
      </c>
      <c r="H18" s="234" t="s">
        <v>643</v>
      </c>
      <c r="I18" s="234" t="s">
        <v>643</v>
      </c>
      <c r="J18" s="234" t="s">
        <v>643</v>
      </c>
      <c r="K18" s="234" t="s">
        <v>643</v>
      </c>
      <c r="L18" s="234" t="s">
        <v>643</v>
      </c>
      <c r="M18" s="234" t="s">
        <v>644</v>
      </c>
      <c r="N18" s="234" t="s">
        <v>643</v>
      </c>
      <c r="O18" s="234" t="s">
        <v>643</v>
      </c>
      <c r="P18" s="234" t="s">
        <v>643</v>
      </c>
      <c r="Q18" s="246" t="s">
        <v>645</v>
      </c>
      <c r="R18" s="234" t="s">
        <v>643</v>
      </c>
    </row>
    <row r="19" ht="45">
      <c r="A19" s="36" t="s">
        <v>89</v>
      </c>
      <c r="B19" s="40" t="s">
        <v>90</v>
      </c>
      <c r="C19" s="25" t="s">
        <v>91</v>
      </c>
      <c r="D19" s="245" t="s">
        <v>640</v>
      </c>
      <c r="E19" s="245" t="s">
        <v>75</v>
      </c>
      <c r="F19" s="243" t="s">
        <v>646</v>
      </c>
      <c r="G19" s="237" t="s">
        <v>647</v>
      </c>
      <c r="H19" s="234" t="s">
        <v>643</v>
      </c>
      <c r="I19" s="234" t="s">
        <v>643</v>
      </c>
      <c r="J19" s="234" t="s">
        <v>643</v>
      </c>
      <c r="K19" s="234" t="s">
        <v>643</v>
      </c>
      <c r="L19" s="234" t="s">
        <v>643</v>
      </c>
      <c r="M19" s="234" t="s">
        <v>644</v>
      </c>
      <c r="N19" s="234" t="s">
        <v>643</v>
      </c>
      <c r="O19" s="234" t="s">
        <v>643</v>
      </c>
      <c r="P19" s="234" t="s">
        <v>643</v>
      </c>
      <c r="Q19" s="246" t="s">
        <v>645</v>
      </c>
      <c r="R19" s="234" t="s">
        <v>643</v>
      </c>
    </row>
    <row r="20" ht="45">
      <c r="A20" s="36" t="s">
        <v>92</v>
      </c>
      <c r="B20" s="40" t="s">
        <v>93</v>
      </c>
      <c r="C20" s="25" t="s">
        <v>94</v>
      </c>
      <c r="D20" s="245" t="s">
        <v>640</v>
      </c>
      <c r="E20" s="245" t="s">
        <v>75</v>
      </c>
      <c r="F20" s="243" t="s">
        <v>648</v>
      </c>
      <c r="G20" s="237" t="s">
        <v>649</v>
      </c>
      <c r="H20" s="234" t="s">
        <v>643</v>
      </c>
      <c r="I20" s="234" t="s">
        <v>643</v>
      </c>
      <c r="J20" s="234" t="s">
        <v>643</v>
      </c>
      <c r="K20" s="234" t="s">
        <v>643</v>
      </c>
      <c r="L20" s="234" t="s">
        <v>643</v>
      </c>
      <c r="M20" s="234" t="s">
        <v>644</v>
      </c>
      <c r="N20" s="234" t="s">
        <v>643</v>
      </c>
      <c r="O20" s="234" t="s">
        <v>643</v>
      </c>
      <c r="P20" s="234" t="s">
        <v>643</v>
      </c>
      <c r="Q20" s="246" t="s">
        <v>645</v>
      </c>
      <c r="R20" s="234" t="s">
        <v>643</v>
      </c>
    </row>
    <row r="21" ht="45">
      <c r="A21" s="36" t="s">
        <v>95</v>
      </c>
      <c r="B21" s="40" t="s">
        <v>96</v>
      </c>
      <c r="C21" s="25" t="s">
        <v>97</v>
      </c>
      <c r="D21" s="245" t="s">
        <v>640</v>
      </c>
      <c r="E21" s="245" t="s">
        <v>75</v>
      </c>
      <c r="F21" s="247" t="s">
        <v>650</v>
      </c>
      <c r="G21" s="237" t="s">
        <v>649</v>
      </c>
      <c r="H21" s="234" t="s">
        <v>643</v>
      </c>
      <c r="I21" s="234" t="s">
        <v>643</v>
      </c>
      <c r="J21" s="234" t="s">
        <v>643</v>
      </c>
      <c r="K21" s="234" t="s">
        <v>643</v>
      </c>
      <c r="L21" s="234" t="s">
        <v>643</v>
      </c>
      <c r="M21" s="234" t="s">
        <v>644</v>
      </c>
      <c r="N21" s="234" t="s">
        <v>643</v>
      </c>
      <c r="O21" s="234" t="s">
        <v>643</v>
      </c>
      <c r="P21" s="234" t="s">
        <v>643</v>
      </c>
      <c r="Q21" s="246" t="s">
        <v>645</v>
      </c>
      <c r="R21" s="234" t="s">
        <v>643</v>
      </c>
    </row>
    <row r="22" ht="60">
      <c r="A22" s="36" t="s">
        <v>98</v>
      </c>
      <c r="B22" s="40" t="s">
        <v>99</v>
      </c>
      <c r="C22" s="25" t="s">
        <v>100</v>
      </c>
      <c r="D22" s="245" t="s">
        <v>640</v>
      </c>
      <c r="E22" s="245" t="s">
        <v>75</v>
      </c>
      <c r="F22" s="243" t="s">
        <v>651</v>
      </c>
      <c r="G22" s="237" t="s">
        <v>642</v>
      </c>
      <c r="H22" s="234" t="s">
        <v>643</v>
      </c>
      <c r="I22" s="234" t="s">
        <v>643</v>
      </c>
      <c r="J22" s="234" t="s">
        <v>643</v>
      </c>
      <c r="K22" s="234" t="s">
        <v>643</v>
      </c>
      <c r="L22" s="234" t="s">
        <v>643</v>
      </c>
      <c r="M22" s="234" t="s">
        <v>644</v>
      </c>
      <c r="N22" s="234" t="s">
        <v>643</v>
      </c>
      <c r="O22" s="234" t="s">
        <v>643</v>
      </c>
      <c r="P22" s="234" t="s">
        <v>643</v>
      </c>
      <c r="Q22" s="246" t="s">
        <v>645</v>
      </c>
      <c r="R22" s="234" t="s">
        <v>643</v>
      </c>
    </row>
    <row r="23" ht="45">
      <c r="A23" s="36" t="s">
        <v>101</v>
      </c>
      <c r="B23" s="40" t="s">
        <v>102</v>
      </c>
      <c r="C23" s="25" t="s">
        <v>103</v>
      </c>
      <c r="D23" s="245" t="s">
        <v>640</v>
      </c>
      <c r="E23" s="245" t="s">
        <v>75</v>
      </c>
      <c r="F23" s="243" t="s">
        <v>652</v>
      </c>
      <c r="G23" s="237" t="s">
        <v>647</v>
      </c>
      <c r="H23" s="234" t="s">
        <v>643</v>
      </c>
      <c r="I23" s="234" t="s">
        <v>643</v>
      </c>
      <c r="J23" s="234" t="s">
        <v>643</v>
      </c>
      <c r="K23" s="234" t="s">
        <v>643</v>
      </c>
      <c r="L23" s="234" t="s">
        <v>643</v>
      </c>
      <c r="M23" s="234" t="s">
        <v>644</v>
      </c>
      <c r="N23" s="234" t="s">
        <v>643</v>
      </c>
      <c r="O23" s="234" t="s">
        <v>643</v>
      </c>
      <c r="P23" s="234" t="s">
        <v>643</v>
      </c>
      <c r="Q23" s="246" t="s">
        <v>645</v>
      </c>
      <c r="R23" s="234" t="s">
        <v>643</v>
      </c>
    </row>
    <row r="24" ht="45">
      <c r="A24" s="36" t="s">
        <v>104</v>
      </c>
      <c r="B24" s="40" t="s">
        <v>105</v>
      </c>
      <c r="C24" s="25" t="s">
        <v>106</v>
      </c>
      <c r="D24" s="245" t="s">
        <v>640</v>
      </c>
      <c r="E24" s="245" t="s">
        <v>75</v>
      </c>
      <c r="F24" s="243" t="s">
        <v>653</v>
      </c>
      <c r="G24" s="237" t="s">
        <v>654</v>
      </c>
      <c r="H24" s="234" t="s">
        <v>643</v>
      </c>
      <c r="I24" s="234" t="s">
        <v>643</v>
      </c>
      <c r="J24" s="234" t="s">
        <v>643</v>
      </c>
      <c r="K24" s="234" t="s">
        <v>643</v>
      </c>
      <c r="L24" s="234" t="s">
        <v>643</v>
      </c>
      <c r="M24" s="234" t="s">
        <v>644</v>
      </c>
      <c r="N24" s="234" t="s">
        <v>643</v>
      </c>
      <c r="O24" s="234" t="s">
        <v>643</v>
      </c>
      <c r="P24" s="234" t="s">
        <v>643</v>
      </c>
      <c r="Q24" s="246" t="s">
        <v>645</v>
      </c>
      <c r="R24" s="234" t="s">
        <v>643</v>
      </c>
    </row>
    <row r="25" ht="45">
      <c r="A25" s="36" t="s">
        <v>107</v>
      </c>
      <c r="B25" s="40" t="s">
        <v>108</v>
      </c>
      <c r="C25" s="25" t="s">
        <v>109</v>
      </c>
      <c r="D25" s="245" t="s">
        <v>640</v>
      </c>
      <c r="E25" s="245" t="s">
        <v>75</v>
      </c>
      <c r="F25" s="243" t="s">
        <v>655</v>
      </c>
      <c r="G25" s="237" t="s">
        <v>654</v>
      </c>
      <c r="H25" s="234" t="s">
        <v>643</v>
      </c>
      <c r="I25" s="234" t="s">
        <v>643</v>
      </c>
      <c r="J25" s="234" t="s">
        <v>643</v>
      </c>
      <c r="K25" s="234" t="s">
        <v>643</v>
      </c>
      <c r="L25" s="234" t="s">
        <v>643</v>
      </c>
      <c r="M25" s="234" t="s">
        <v>644</v>
      </c>
      <c r="N25" s="234" t="s">
        <v>643</v>
      </c>
      <c r="O25" s="234" t="s">
        <v>643</v>
      </c>
      <c r="P25" s="234" t="s">
        <v>643</v>
      </c>
      <c r="Q25" s="246" t="s">
        <v>645</v>
      </c>
      <c r="R25" s="234" t="s">
        <v>643</v>
      </c>
    </row>
    <row r="26" ht="45">
      <c r="A26" s="36" t="s">
        <v>110</v>
      </c>
      <c r="B26" s="40" t="s">
        <v>111</v>
      </c>
      <c r="C26" s="25" t="s">
        <v>112</v>
      </c>
      <c r="D26" s="245" t="s">
        <v>640</v>
      </c>
      <c r="E26" s="245" t="s">
        <v>75</v>
      </c>
      <c r="F26" s="243" t="s">
        <v>656</v>
      </c>
      <c r="G26" s="237" t="s">
        <v>657</v>
      </c>
      <c r="H26" s="234" t="s">
        <v>643</v>
      </c>
      <c r="I26" s="234" t="s">
        <v>643</v>
      </c>
      <c r="J26" s="234" t="s">
        <v>643</v>
      </c>
      <c r="K26" s="234" t="s">
        <v>643</v>
      </c>
      <c r="L26" s="234" t="s">
        <v>643</v>
      </c>
      <c r="M26" s="234" t="s">
        <v>644</v>
      </c>
      <c r="N26" s="234" t="s">
        <v>643</v>
      </c>
      <c r="O26" s="234" t="s">
        <v>643</v>
      </c>
      <c r="P26" s="234" t="s">
        <v>643</v>
      </c>
      <c r="Q26" s="246" t="s">
        <v>645</v>
      </c>
      <c r="R26" s="234" t="s">
        <v>643</v>
      </c>
    </row>
    <row r="27" ht="45">
      <c r="A27" s="36" t="s">
        <v>113</v>
      </c>
      <c r="B27" s="40" t="s">
        <v>114</v>
      </c>
      <c r="C27" s="25" t="s">
        <v>115</v>
      </c>
      <c r="D27" s="245" t="s">
        <v>640</v>
      </c>
      <c r="E27" s="245" t="s">
        <v>75</v>
      </c>
      <c r="F27" s="243" t="s">
        <v>658</v>
      </c>
      <c r="G27" s="237" t="s">
        <v>657</v>
      </c>
      <c r="H27" s="234" t="s">
        <v>643</v>
      </c>
      <c r="I27" s="234" t="s">
        <v>643</v>
      </c>
      <c r="J27" s="234" t="s">
        <v>643</v>
      </c>
      <c r="K27" s="234" t="s">
        <v>643</v>
      </c>
      <c r="L27" s="234" t="s">
        <v>643</v>
      </c>
      <c r="M27" s="234" t="s">
        <v>644</v>
      </c>
      <c r="N27" s="234" t="s">
        <v>643</v>
      </c>
      <c r="O27" s="234" t="s">
        <v>643</v>
      </c>
      <c r="P27" s="234" t="s">
        <v>643</v>
      </c>
      <c r="Q27" s="246" t="s">
        <v>645</v>
      </c>
      <c r="R27" s="234" t="s">
        <v>643</v>
      </c>
    </row>
    <row r="28" ht="45">
      <c r="A28" s="33" t="s">
        <v>116</v>
      </c>
      <c r="B28" s="34" t="s">
        <v>117</v>
      </c>
      <c r="C28" s="215"/>
      <c r="F28" s="243"/>
      <c r="G28" s="237"/>
    </row>
    <row r="29" ht="45">
      <c r="A29" s="33" t="s">
        <v>118</v>
      </c>
      <c r="B29" s="34" t="s">
        <v>119</v>
      </c>
      <c r="C29" s="215"/>
      <c r="F29" s="243"/>
      <c r="G29" s="237"/>
    </row>
    <row r="30" ht="75">
      <c r="A30" s="132" t="s">
        <v>120</v>
      </c>
      <c r="B30" s="133" t="s">
        <v>121</v>
      </c>
      <c r="C30" s="216" t="s">
        <v>122</v>
      </c>
      <c r="D30" s="245" t="s">
        <v>640</v>
      </c>
      <c r="E30" s="245" t="s">
        <v>75</v>
      </c>
      <c r="F30" s="243" t="s">
        <v>659</v>
      </c>
      <c r="G30" s="237" t="s">
        <v>647</v>
      </c>
      <c r="H30" s="234" t="s">
        <v>643</v>
      </c>
      <c r="I30" s="234" t="s">
        <v>643</v>
      </c>
      <c r="J30" s="234" t="s">
        <v>643</v>
      </c>
      <c r="K30" s="234" t="s">
        <v>643</v>
      </c>
      <c r="L30" s="234" t="s">
        <v>643</v>
      </c>
      <c r="M30" s="234" t="s">
        <v>644</v>
      </c>
      <c r="N30" s="234" t="s">
        <v>643</v>
      </c>
      <c r="O30" s="234" t="s">
        <v>643</v>
      </c>
      <c r="P30" s="234" t="s">
        <v>643</v>
      </c>
      <c r="Q30" s="246" t="s">
        <v>645</v>
      </c>
      <c r="R30" s="234" t="s">
        <v>643</v>
      </c>
    </row>
    <row r="31" ht="15.75">
      <c r="A31" s="28"/>
      <c r="B31" s="52" t="s">
        <v>123</v>
      </c>
      <c r="C31" s="67" t="s">
        <v>258</v>
      </c>
      <c r="F31" s="243"/>
      <c r="G31" s="237"/>
    </row>
    <row r="32" ht="45">
      <c r="A32" s="33" t="s">
        <v>77</v>
      </c>
      <c r="B32" s="34" t="s">
        <v>78</v>
      </c>
      <c r="C32" s="67" t="s">
        <v>258</v>
      </c>
      <c r="F32" s="243"/>
      <c r="G32" s="237"/>
    </row>
    <row r="33" ht="75">
      <c r="A33" s="33" t="s">
        <v>124</v>
      </c>
      <c r="B33" s="34" t="s">
        <v>125</v>
      </c>
      <c r="C33" s="67" t="s">
        <v>258</v>
      </c>
      <c r="F33" s="243"/>
      <c r="G33" s="237"/>
    </row>
    <row r="34" ht="75">
      <c r="A34" s="33" t="s">
        <v>126</v>
      </c>
      <c r="B34" s="34" t="s">
        <v>127</v>
      </c>
      <c r="C34" s="67" t="s">
        <v>258</v>
      </c>
      <c r="F34" s="243"/>
      <c r="G34" s="237"/>
    </row>
    <row r="35" ht="90">
      <c r="A35" s="24" t="s">
        <v>128</v>
      </c>
      <c r="B35" s="47" t="s">
        <v>129</v>
      </c>
      <c r="C35" s="25" t="s">
        <v>130</v>
      </c>
      <c r="D35" s="245" t="s">
        <v>640</v>
      </c>
      <c r="E35" s="245" t="s">
        <v>123</v>
      </c>
      <c r="F35" s="247" t="s">
        <v>660</v>
      </c>
      <c r="G35" s="237" t="s">
        <v>661</v>
      </c>
      <c r="H35" s="234" t="s">
        <v>643</v>
      </c>
      <c r="I35" s="234" t="s">
        <v>643</v>
      </c>
      <c r="J35" s="234" t="s">
        <v>643</v>
      </c>
      <c r="K35" s="234" t="s">
        <v>643</v>
      </c>
      <c r="L35" s="234" t="s">
        <v>643</v>
      </c>
      <c r="M35" s="234" t="s">
        <v>644</v>
      </c>
      <c r="N35" s="234" t="s">
        <v>643</v>
      </c>
      <c r="O35" s="234" t="s">
        <v>643</v>
      </c>
      <c r="P35" s="234" t="s">
        <v>643</v>
      </c>
      <c r="Q35" s="234" t="s">
        <v>643</v>
      </c>
      <c r="R35" s="234" t="s">
        <v>643</v>
      </c>
    </row>
    <row r="36" ht="60">
      <c r="A36" s="24" t="s">
        <v>131</v>
      </c>
      <c r="B36" s="47" t="s">
        <v>132</v>
      </c>
      <c r="C36" s="25" t="s">
        <v>133</v>
      </c>
      <c r="D36" s="245" t="s">
        <v>640</v>
      </c>
      <c r="E36" s="245" t="s">
        <v>123</v>
      </c>
      <c r="F36" s="243" t="s">
        <v>662</v>
      </c>
      <c r="G36" s="237" t="s">
        <v>661</v>
      </c>
      <c r="H36" s="234" t="s">
        <v>643</v>
      </c>
      <c r="I36" s="234" t="s">
        <v>643</v>
      </c>
      <c r="J36" s="234" t="s">
        <v>643</v>
      </c>
      <c r="K36" s="234" t="s">
        <v>643</v>
      </c>
      <c r="L36" s="234" t="s">
        <v>643</v>
      </c>
      <c r="M36" s="234" t="s">
        <v>644</v>
      </c>
      <c r="N36" s="234" t="s">
        <v>643</v>
      </c>
      <c r="O36" s="234" t="s">
        <v>643</v>
      </c>
      <c r="P36" s="234" t="s">
        <v>643</v>
      </c>
      <c r="Q36" s="234" t="s">
        <v>643</v>
      </c>
      <c r="R36" s="234" t="s">
        <v>643</v>
      </c>
    </row>
    <row r="37" ht="45">
      <c r="A37" s="33" t="s">
        <v>79</v>
      </c>
      <c r="B37" s="34" t="s">
        <v>80</v>
      </c>
      <c r="C37" s="67" t="s">
        <v>258</v>
      </c>
      <c r="F37" s="243"/>
      <c r="G37" s="237"/>
    </row>
    <row r="38" ht="30">
      <c r="A38" s="33" t="s">
        <v>81</v>
      </c>
      <c r="B38" s="34" t="s">
        <v>82</v>
      </c>
      <c r="C38" s="67" t="s">
        <v>258</v>
      </c>
      <c r="F38" s="243"/>
      <c r="G38" s="237"/>
    </row>
    <row r="39" ht="45">
      <c r="A39" s="24" t="s">
        <v>83</v>
      </c>
      <c r="B39" s="48" t="s">
        <v>134</v>
      </c>
      <c r="C39" s="25" t="s">
        <v>135</v>
      </c>
      <c r="D39" s="245" t="s">
        <v>640</v>
      </c>
      <c r="E39" s="245" t="s">
        <v>123</v>
      </c>
      <c r="F39" s="243" t="s">
        <v>663</v>
      </c>
      <c r="G39" s="237" t="s">
        <v>664</v>
      </c>
      <c r="H39" s="234" t="s">
        <v>643</v>
      </c>
      <c r="I39" s="234" t="s">
        <v>643</v>
      </c>
      <c r="J39" s="234" t="s">
        <v>643</v>
      </c>
      <c r="K39" s="234" t="s">
        <v>643</v>
      </c>
      <c r="L39" s="234" t="s">
        <v>643</v>
      </c>
      <c r="M39" s="234" t="s">
        <v>644</v>
      </c>
      <c r="N39" s="234" t="s">
        <v>643</v>
      </c>
      <c r="O39" s="234" t="s">
        <v>643</v>
      </c>
      <c r="P39" s="234" t="s">
        <v>643</v>
      </c>
      <c r="Q39" s="246" t="s">
        <v>645</v>
      </c>
      <c r="R39" s="234" t="s">
        <v>643</v>
      </c>
    </row>
    <row r="40" ht="45">
      <c r="A40" s="24" t="s">
        <v>86</v>
      </c>
      <c r="B40" s="49" t="s">
        <v>136</v>
      </c>
      <c r="C40" s="25" t="s">
        <v>137</v>
      </c>
      <c r="D40" s="245" t="s">
        <v>640</v>
      </c>
      <c r="E40" s="245" t="s">
        <v>123</v>
      </c>
      <c r="F40" s="243" t="s">
        <v>665</v>
      </c>
      <c r="G40" s="237" t="s">
        <v>666</v>
      </c>
      <c r="H40" s="234" t="s">
        <v>643</v>
      </c>
      <c r="I40" s="234" t="s">
        <v>643</v>
      </c>
      <c r="J40" s="234" t="s">
        <v>643</v>
      </c>
      <c r="K40" s="234" t="s">
        <v>643</v>
      </c>
      <c r="L40" s="234" t="s">
        <v>643</v>
      </c>
      <c r="M40" s="234" t="s">
        <v>644</v>
      </c>
      <c r="N40" s="234" t="s">
        <v>643</v>
      </c>
      <c r="O40" s="234" t="s">
        <v>643</v>
      </c>
      <c r="P40" s="234" t="s">
        <v>643</v>
      </c>
      <c r="Q40" s="246" t="s">
        <v>645</v>
      </c>
      <c r="R40" s="234" t="s">
        <v>643</v>
      </c>
    </row>
    <row r="41" ht="45">
      <c r="A41" s="24" t="s">
        <v>89</v>
      </c>
      <c r="B41" s="49" t="s">
        <v>138</v>
      </c>
      <c r="C41" s="25" t="s">
        <v>139</v>
      </c>
      <c r="D41" s="245" t="s">
        <v>640</v>
      </c>
      <c r="E41" s="245" t="s">
        <v>123</v>
      </c>
      <c r="F41" s="243" t="s">
        <v>667</v>
      </c>
      <c r="G41" s="237" t="s">
        <v>661</v>
      </c>
      <c r="H41" s="234" t="s">
        <v>643</v>
      </c>
      <c r="I41" s="234" t="s">
        <v>643</v>
      </c>
      <c r="J41" s="234" t="s">
        <v>643</v>
      </c>
      <c r="K41" s="234" t="s">
        <v>643</v>
      </c>
      <c r="L41" s="234" t="s">
        <v>643</v>
      </c>
      <c r="M41" s="234" t="s">
        <v>644</v>
      </c>
      <c r="N41" s="234" t="s">
        <v>643</v>
      </c>
      <c r="O41" s="234" t="s">
        <v>643</v>
      </c>
      <c r="P41" s="234" t="s">
        <v>643</v>
      </c>
      <c r="Q41" s="246" t="s">
        <v>645</v>
      </c>
      <c r="R41" s="234" t="s">
        <v>643</v>
      </c>
    </row>
    <row r="42" ht="15.75">
      <c r="A42" s="28"/>
      <c r="B42" s="52" t="s">
        <v>140</v>
      </c>
      <c r="C42" s="67" t="s">
        <v>258</v>
      </c>
      <c r="F42" s="243"/>
      <c r="G42" s="237"/>
    </row>
    <row r="43" ht="45">
      <c r="A43" s="33" t="s">
        <v>77</v>
      </c>
      <c r="B43" s="34" t="s">
        <v>78</v>
      </c>
      <c r="C43" s="67" t="s">
        <v>258</v>
      </c>
      <c r="F43" s="243"/>
      <c r="G43" s="237"/>
    </row>
    <row r="44" ht="75">
      <c r="A44" s="33" t="s">
        <v>124</v>
      </c>
      <c r="B44" s="34" t="s">
        <v>125</v>
      </c>
      <c r="C44" s="67" t="s">
        <v>258</v>
      </c>
      <c r="F44" s="243"/>
      <c r="G44" s="237"/>
    </row>
    <row r="45" ht="75">
      <c r="A45" s="33" t="s">
        <v>126</v>
      </c>
      <c r="B45" s="34" t="s">
        <v>127</v>
      </c>
      <c r="C45" s="67" t="s">
        <v>258</v>
      </c>
      <c r="F45" s="243"/>
      <c r="G45" s="237"/>
    </row>
    <row r="46" ht="45">
      <c r="A46" s="24" t="s">
        <v>128</v>
      </c>
      <c r="B46" s="47" t="s">
        <v>141</v>
      </c>
      <c r="C46" s="25" t="s">
        <v>142</v>
      </c>
      <c r="D46" s="245" t="s">
        <v>640</v>
      </c>
      <c r="E46" s="245" t="s">
        <v>140</v>
      </c>
      <c r="F46" s="243" t="s">
        <v>668</v>
      </c>
      <c r="G46" s="237" t="s">
        <v>669</v>
      </c>
      <c r="H46" s="234" t="s">
        <v>643</v>
      </c>
      <c r="I46" s="234" t="s">
        <v>643</v>
      </c>
      <c r="J46" s="234" t="s">
        <v>643</v>
      </c>
      <c r="K46" s="234" t="s">
        <v>643</v>
      </c>
      <c r="L46" s="234" t="s">
        <v>643</v>
      </c>
      <c r="M46" s="234" t="s">
        <v>644</v>
      </c>
      <c r="N46" s="234" t="s">
        <v>643</v>
      </c>
      <c r="O46" s="234" t="s">
        <v>643</v>
      </c>
      <c r="P46" s="234" t="s">
        <v>643</v>
      </c>
      <c r="Q46" s="246" t="s">
        <v>645</v>
      </c>
      <c r="R46" s="234" t="s">
        <v>643</v>
      </c>
    </row>
    <row r="47" ht="45">
      <c r="A47" s="33" t="s">
        <v>79</v>
      </c>
      <c r="B47" s="34" t="s">
        <v>80</v>
      </c>
      <c r="C47" s="67" t="s">
        <v>258</v>
      </c>
      <c r="F47" s="243"/>
      <c r="G47" s="237"/>
    </row>
    <row r="48" ht="30">
      <c r="A48" s="33" t="s">
        <v>81</v>
      </c>
      <c r="B48" s="34" t="s">
        <v>82</v>
      </c>
      <c r="C48" s="67" t="s">
        <v>258</v>
      </c>
      <c r="F48" s="243"/>
      <c r="G48" s="237"/>
    </row>
    <row r="49" ht="45">
      <c r="A49" s="24" t="s">
        <v>83</v>
      </c>
      <c r="B49" s="40" t="s">
        <v>143</v>
      </c>
      <c r="C49" s="25" t="s">
        <v>144</v>
      </c>
      <c r="D49" s="245" t="s">
        <v>640</v>
      </c>
      <c r="E49" s="245" t="s">
        <v>140</v>
      </c>
      <c r="F49" s="243" t="s">
        <v>670</v>
      </c>
      <c r="G49" s="237" t="s">
        <v>669</v>
      </c>
      <c r="H49" s="234" t="s">
        <v>643</v>
      </c>
      <c r="I49" s="234" t="s">
        <v>643</v>
      </c>
      <c r="J49" s="234" t="s">
        <v>643</v>
      </c>
      <c r="K49" s="234" t="s">
        <v>643</v>
      </c>
      <c r="L49" s="234" t="s">
        <v>643</v>
      </c>
      <c r="M49" s="234" t="s">
        <v>644</v>
      </c>
      <c r="N49" s="234" t="s">
        <v>643</v>
      </c>
      <c r="O49" s="234" t="s">
        <v>643</v>
      </c>
      <c r="P49" s="234" t="s">
        <v>643</v>
      </c>
      <c r="Q49" s="246" t="s">
        <v>645</v>
      </c>
      <c r="R49" s="234" t="s">
        <v>643</v>
      </c>
    </row>
    <row r="50" ht="60">
      <c r="A50" s="24" t="s">
        <v>86</v>
      </c>
      <c r="B50" s="48" t="s">
        <v>145</v>
      </c>
      <c r="C50" s="25" t="s">
        <v>146</v>
      </c>
      <c r="D50" s="245" t="s">
        <v>640</v>
      </c>
      <c r="E50" s="245" t="s">
        <v>140</v>
      </c>
      <c r="F50" s="247" t="s">
        <v>671</v>
      </c>
      <c r="G50" s="237" t="s">
        <v>669</v>
      </c>
      <c r="H50" s="234" t="s">
        <v>643</v>
      </c>
      <c r="I50" s="234" t="s">
        <v>643</v>
      </c>
      <c r="J50" s="234" t="s">
        <v>643</v>
      </c>
      <c r="K50" s="234" t="s">
        <v>643</v>
      </c>
      <c r="L50" s="234" t="s">
        <v>643</v>
      </c>
      <c r="M50" s="234" t="s">
        <v>644</v>
      </c>
      <c r="N50" s="234" t="s">
        <v>643</v>
      </c>
      <c r="O50" s="234" t="s">
        <v>643</v>
      </c>
      <c r="P50" s="234" t="s">
        <v>643</v>
      </c>
      <c r="Q50" s="246" t="s">
        <v>645</v>
      </c>
      <c r="R50" s="234" t="s">
        <v>643</v>
      </c>
    </row>
    <row r="51" ht="60">
      <c r="A51" s="24" t="s">
        <v>89</v>
      </c>
      <c r="B51" s="48" t="s">
        <v>147</v>
      </c>
      <c r="C51" s="25" t="s">
        <v>148</v>
      </c>
      <c r="D51" s="245" t="s">
        <v>640</v>
      </c>
      <c r="E51" s="245" t="s">
        <v>140</v>
      </c>
      <c r="F51" s="243" t="s">
        <v>672</v>
      </c>
      <c r="G51" s="237" t="s">
        <v>669</v>
      </c>
      <c r="H51" s="234" t="s">
        <v>643</v>
      </c>
      <c r="I51" s="234" t="s">
        <v>643</v>
      </c>
      <c r="J51" s="234" t="s">
        <v>643</v>
      </c>
      <c r="K51" s="234" t="s">
        <v>643</v>
      </c>
      <c r="L51" s="234" t="s">
        <v>643</v>
      </c>
      <c r="M51" s="234" t="s">
        <v>644</v>
      </c>
      <c r="N51" s="234" t="s">
        <v>643</v>
      </c>
      <c r="O51" s="234" t="s">
        <v>643</v>
      </c>
      <c r="P51" s="234" t="s">
        <v>643</v>
      </c>
      <c r="Q51" s="246" t="s">
        <v>645</v>
      </c>
      <c r="R51" s="234" t="s">
        <v>643</v>
      </c>
    </row>
    <row r="52" ht="45">
      <c r="A52" s="24" t="s">
        <v>92</v>
      </c>
      <c r="B52" s="40" t="s">
        <v>149</v>
      </c>
      <c r="C52" s="25" t="s">
        <v>150</v>
      </c>
      <c r="D52" s="245" t="s">
        <v>640</v>
      </c>
      <c r="E52" s="245" t="s">
        <v>140</v>
      </c>
      <c r="F52" s="243" t="s">
        <v>673</v>
      </c>
      <c r="G52" s="237" t="s">
        <v>669</v>
      </c>
      <c r="H52" s="234" t="s">
        <v>643</v>
      </c>
      <c r="I52" s="234" t="s">
        <v>643</v>
      </c>
      <c r="J52" s="234" t="s">
        <v>643</v>
      </c>
      <c r="K52" s="234" t="s">
        <v>643</v>
      </c>
      <c r="L52" s="234" t="s">
        <v>643</v>
      </c>
      <c r="M52" s="234" t="s">
        <v>644</v>
      </c>
      <c r="N52" s="234" t="s">
        <v>643</v>
      </c>
      <c r="O52" s="234" t="s">
        <v>643</v>
      </c>
      <c r="P52" s="234" t="s">
        <v>643</v>
      </c>
      <c r="Q52" s="246" t="s">
        <v>645</v>
      </c>
      <c r="R52" s="234" t="s">
        <v>643</v>
      </c>
    </row>
    <row r="53" ht="15.75">
      <c r="A53" s="28"/>
      <c r="B53" s="52" t="s">
        <v>151</v>
      </c>
      <c r="C53" s="67" t="s">
        <v>258</v>
      </c>
      <c r="F53" s="243"/>
      <c r="G53" s="237"/>
    </row>
    <row r="54" ht="45">
      <c r="A54" s="33" t="s">
        <v>77</v>
      </c>
      <c r="B54" s="34" t="s">
        <v>78</v>
      </c>
      <c r="C54" s="67" t="s">
        <v>258</v>
      </c>
      <c r="F54" s="243"/>
      <c r="G54" s="237"/>
    </row>
    <row r="55" ht="45">
      <c r="A55" s="33" t="s">
        <v>79</v>
      </c>
      <c r="B55" s="34" t="s">
        <v>80</v>
      </c>
      <c r="C55" s="67" t="s">
        <v>258</v>
      </c>
      <c r="F55" s="243"/>
      <c r="G55" s="237"/>
    </row>
    <row r="56" ht="30">
      <c r="A56" s="33" t="s">
        <v>81</v>
      </c>
      <c r="B56" s="34" t="s">
        <v>82</v>
      </c>
      <c r="C56" s="67" t="s">
        <v>258</v>
      </c>
      <c r="F56" s="243"/>
      <c r="G56" s="237"/>
    </row>
    <row r="57" ht="45">
      <c r="A57" s="24" t="s">
        <v>83</v>
      </c>
      <c r="B57" s="40" t="s">
        <v>152</v>
      </c>
      <c r="C57" s="25" t="s">
        <v>153</v>
      </c>
      <c r="D57" s="245" t="s">
        <v>640</v>
      </c>
      <c r="E57" s="234" t="s">
        <v>151</v>
      </c>
      <c r="F57" s="243" t="s">
        <v>674</v>
      </c>
      <c r="G57" s="237" t="s">
        <v>675</v>
      </c>
      <c r="H57" s="234" t="s">
        <v>643</v>
      </c>
      <c r="I57" s="234" t="s">
        <v>643</v>
      </c>
      <c r="J57" s="234" t="s">
        <v>643</v>
      </c>
      <c r="K57" s="234" t="s">
        <v>643</v>
      </c>
      <c r="L57" s="234" t="s">
        <v>643</v>
      </c>
      <c r="M57" s="234" t="s">
        <v>644</v>
      </c>
      <c r="N57" s="234" t="s">
        <v>643</v>
      </c>
      <c r="O57" s="234" t="s">
        <v>643</v>
      </c>
      <c r="P57" s="234" t="s">
        <v>643</v>
      </c>
      <c r="Q57" s="246" t="s">
        <v>645</v>
      </c>
      <c r="R57" s="234" t="s">
        <v>643</v>
      </c>
    </row>
    <row r="58" ht="45">
      <c r="A58" s="24" t="s">
        <v>86</v>
      </c>
      <c r="B58" s="40" t="s">
        <v>154</v>
      </c>
      <c r="C58" s="25" t="s">
        <v>155</v>
      </c>
      <c r="D58" s="245" t="s">
        <v>640</v>
      </c>
      <c r="E58" s="234" t="s">
        <v>151</v>
      </c>
      <c r="F58" s="247" t="s">
        <v>676</v>
      </c>
      <c r="G58" s="237" t="s">
        <v>677</v>
      </c>
      <c r="H58" s="234" t="s">
        <v>643</v>
      </c>
      <c r="I58" s="234" t="s">
        <v>643</v>
      </c>
      <c r="J58" s="234" t="s">
        <v>643</v>
      </c>
      <c r="K58" s="234" t="s">
        <v>643</v>
      </c>
      <c r="L58" s="234" t="s">
        <v>643</v>
      </c>
      <c r="M58" s="234" t="s">
        <v>644</v>
      </c>
      <c r="N58" s="234" t="s">
        <v>643</v>
      </c>
      <c r="O58" s="234" t="s">
        <v>643</v>
      </c>
      <c r="P58" s="234" t="s">
        <v>643</v>
      </c>
      <c r="Q58" s="246" t="s">
        <v>645</v>
      </c>
      <c r="R58" s="234" t="s">
        <v>643</v>
      </c>
    </row>
    <row r="59" ht="45">
      <c r="A59" s="33" t="s">
        <v>116</v>
      </c>
      <c r="B59" s="34" t="s">
        <v>117</v>
      </c>
      <c r="C59" s="67" t="s">
        <v>258</v>
      </c>
      <c r="F59" s="243"/>
      <c r="G59" s="237"/>
    </row>
    <row r="60" ht="45">
      <c r="A60" s="33" t="s">
        <v>118</v>
      </c>
      <c r="B60" s="34" t="s">
        <v>119</v>
      </c>
      <c r="C60" s="67" t="s">
        <v>258</v>
      </c>
      <c r="F60" s="243"/>
      <c r="G60" s="237"/>
    </row>
    <row r="61" ht="60">
      <c r="A61" s="24" t="s">
        <v>120</v>
      </c>
      <c r="B61" s="40" t="s">
        <v>156</v>
      </c>
      <c r="C61" s="25" t="s">
        <v>155</v>
      </c>
      <c r="D61" s="245" t="s">
        <v>640</v>
      </c>
      <c r="E61" s="234" t="s">
        <v>151</v>
      </c>
      <c r="F61" s="243" t="s">
        <v>678</v>
      </c>
      <c r="G61" s="237" t="s">
        <v>675</v>
      </c>
      <c r="H61" s="234" t="s">
        <v>643</v>
      </c>
      <c r="I61" s="234" t="s">
        <v>643</v>
      </c>
      <c r="J61" s="234" t="s">
        <v>643</v>
      </c>
      <c r="K61" s="234" t="s">
        <v>643</v>
      </c>
      <c r="L61" s="234" t="s">
        <v>643</v>
      </c>
      <c r="M61" s="234" t="s">
        <v>644</v>
      </c>
      <c r="N61" s="234" t="s">
        <v>643</v>
      </c>
      <c r="O61" s="234" t="s">
        <v>643</v>
      </c>
      <c r="P61" s="234" t="s">
        <v>643</v>
      </c>
      <c r="Q61" s="234" t="s">
        <v>643</v>
      </c>
      <c r="R61" s="234" t="s">
        <v>643</v>
      </c>
    </row>
    <row r="62" ht="15.75">
      <c r="A62" s="28"/>
      <c r="B62" s="217" t="s">
        <v>157</v>
      </c>
      <c r="C62" s="67" t="s">
        <v>258</v>
      </c>
      <c r="F62" s="243"/>
      <c r="G62" s="237"/>
    </row>
    <row r="63" ht="45">
      <c r="A63" s="33" t="s">
        <v>77</v>
      </c>
      <c r="B63" s="34" t="s">
        <v>78</v>
      </c>
      <c r="C63" s="67" t="s">
        <v>258</v>
      </c>
      <c r="F63" s="243"/>
      <c r="G63" s="237"/>
    </row>
    <row r="64" ht="75">
      <c r="A64" s="33" t="s">
        <v>124</v>
      </c>
      <c r="B64" s="34" t="s">
        <v>125</v>
      </c>
      <c r="C64" s="67" t="s">
        <v>258</v>
      </c>
      <c r="F64" s="243"/>
      <c r="G64" s="237"/>
    </row>
    <row r="65" ht="78.75">
      <c r="A65" s="33" t="s">
        <v>126</v>
      </c>
      <c r="B65" s="34" t="s">
        <v>127</v>
      </c>
      <c r="C65" s="67" t="s">
        <v>258</v>
      </c>
      <c r="F65" s="243"/>
      <c r="G65" s="237"/>
    </row>
    <row r="66" ht="63">
      <c r="A66" s="24" t="s">
        <v>128</v>
      </c>
      <c r="B66" s="48" t="s">
        <v>158</v>
      </c>
      <c r="C66" s="25" t="s">
        <v>159</v>
      </c>
      <c r="D66" s="245" t="s">
        <v>640</v>
      </c>
      <c r="E66" s="234" t="s">
        <v>157</v>
      </c>
      <c r="F66" s="247" t="s">
        <v>679</v>
      </c>
      <c r="G66" s="237" t="s">
        <v>680</v>
      </c>
      <c r="H66" s="234" t="s">
        <v>643</v>
      </c>
      <c r="I66" s="234" t="s">
        <v>643</v>
      </c>
      <c r="J66" s="234" t="s">
        <v>643</v>
      </c>
      <c r="K66" s="234" t="s">
        <v>643</v>
      </c>
      <c r="L66" s="234" t="s">
        <v>643</v>
      </c>
      <c r="M66" s="234" t="s">
        <v>644</v>
      </c>
      <c r="N66" s="234" t="s">
        <v>643</v>
      </c>
      <c r="O66" s="234" t="s">
        <v>643</v>
      </c>
      <c r="P66" s="234" t="s">
        <v>643</v>
      </c>
      <c r="Q66" s="234" t="s">
        <v>643</v>
      </c>
      <c r="R66" s="234" t="s">
        <v>643</v>
      </c>
    </row>
    <row r="67" ht="110.25">
      <c r="A67" s="24" t="s">
        <v>131</v>
      </c>
      <c r="B67" s="48" t="s">
        <v>160</v>
      </c>
      <c r="C67" s="25" t="s">
        <v>161</v>
      </c>
      <c r="D67" s="245" t="s">
        <v>640</v>
      </c>
      <c r="E67" s="234" t="s">
        <v>157</v>
      </c>
      <c r="F67" s="247" t="s">
        <v>681</v>
      </c>
      <c r="G67" s="237" t="s">
        <v>657</v>
      </c>
      <c r="H67" s="234" t="s">
        <v>643</v>
      </c>
      <c r="I67" s="234" t="s">
        <v>643</v>
      </c>
      <c r="J67" s="234" t="s">
        <v>643</v>
      </c>
      <c r="K67" s="234" t="s">
        <v>643</v>
      </c>
      <c r="L67" s="234" t="s">
        <v>643</v>
      </c>
      <c r="M67" s="234" t="s">
        <v>644</v>
      </c>
      <c r="N67" s="234" t="s">
        <v>643</v>
      </c>
      <c r="O67" s="234" t="s">
        <v>643</v>
      </c>
      <c r="P67" s="234" t="s">
        <v>643</v>
      </c>
      <c r="Q67" s="234" t="s">
        <v>643</v>
      </c>
      <c r="R67" s="234" t="s">
        <v>643</v>
      </c>
    </row>
    <row r="68" ht="94.5">
      <c r="A68" s="24" t="s">
        <v>162</v>
      </c>
      <c r="B68" s="48" t="s">
        <v>163</v>
      </c>
      <c r="C68" s="25" t="s">
        <v>164</v>
      </c>
      <c r="D68" s="245" t="s">
        <v>640</v>
      </c>
      <c r="E68" s="234" t="s">
        <v>157</v>
      </c>
      <c r="F68" s="247" t="s">
        <v>682</v>
      </c>
      <c r="G68" s="237" t="s">
        <v>680</v>
      </c>
      <c r="H68" s="234" t="s">
        <v>643</v>
      </c>
      <c r="I68" s="234" t="s">
        <v>643</v>
      </c>
      <c r="J68" s="234" t="s">
        <v>643</v>
      </c>
      <c r="K68" s="234" t="s">
        <v>643</v>
      </c>
      <c r="L68" s="234" t="s">
        <v>643</v>
      </c>
      <c r="M68" s="234" t="s">
        <v>644</v>
      </c>
      <c r="N68" s="234" t="s">
        <v>643</v>
      </c>
      <c r="O68" s="234" t="s">
        <v>643</v>
      </c>
      <c r="P68" s="234" t="s">
        <v>643</v>
      </c>
      <c r="Q68" s="234" t="s">
        <v>643</v>
      </c>
      <c r="R68" s="234" t="s">
        <v>643</v>
      </c>
    </row>
    <row r="69" ht="63">
      <c r="A69" s="24" t="s">
        <v>165</v>
      </c>
      <c r="B69" s="48" t="s">
        <v>166</v>
      </c>
      <c r="C69" s="25" t="s">
        <v>167</v>
      </c>
      <c r="D69" s="245" t="s">
        <v>640</v>
      </c>
      <c r="E69" s="234" t="s">
        <v>157</v>
      </c>
      <c r="F69" s="247" t="s">
        <v>683</v>
      </c>
      <c r="G69" s="237" t="s">
        <v>680</v>
      </c>
      <c r="H69" s="234" t="s">
        <v>643</v>
      </c>
      <c r="I69" s="234" t="s">
        <v>643</v>
      </c>
      <c r="J69" s="234" t="s">
        <v>643</v>
      </c>
      <c r="K69" s="234" t="s">
        <v>643</v>
      </c>
      <c r="L69" s="234" t="s">
        <v>643</v>
      </c>
      <c r="M69" s="234" t="s">
        <v>644</v>
      </c>
      <c r="N69" s="234" t="s">
        <v>643</v>
      </c>
      <c r="O69" s="234" t="s">
        <v>643</v>
      </c>
      <c r="P69" s="234" t="s">
        <v>643</v>
      </c>
      <c r="Q69" s="234" t="s">
        <v>643</v>
      </c>
      <c r="R69" s="234" t="s">
        <v>643</v>
      </c>
    </row>
    <row r="70" ht="94.5">
      <c r="A70" s="24" t="s">
        <v>168</v>
      </c>
      <c r="B70" s="48" t="s">
        <v>169</v>
      </c>
      <c r="C70" s="25" t="s">
        <v>170</v>
      </c>
      <c r="D70" s="245" t="s">
        <v>640</v>
      </c>
      <c r="E70" s="234" t="s">
        <v>157</v>
      </c>
      <c r="F70" s="247" t="s">
        <v>684</v>
      </c>
      <c r="G70" s="237" t="s">
        <v>657</v>
      </c>
      <c r="H70" s="234" t="s">
        <v>643</v>
      </c>
      <c r="I70" s="234" t="s">
        <v>643</v>
      </c>
      <c r="J70" s="234" t="s">
        <v>643</v>
      </c>
      <c r="K70" s="234" t="s">
        <v>643</v>
      </c>
      <c r="L70" s="234" t="s">
        <v>643</v>
      </c>
      <c r="M70" s="234" t="s">
        <v>644</v>
      </c>
      <c r="N70" s="234" t="s">
        <v>643</v>
      </c>
      <c r="O70" s="234" t="s">
        <v>643</v>
      </c>
      <c r="P70" s="234" t="s">
        <v>643</v>
      </c>
      <c r="Q70" s="234" t="s">
        <v>643</v>
      </c>
      <c r="R70" s="234" t="s">
        <v>643</v>
      </c>
    </row>
    <row r="71" ht="94.5">
      <c r="A71" s="24" t="s">
        <v>171</v>
      </c>
      <c r="B71" s="48" t="s">
        <v>172</v>
      </c>
      <c r="C71" s="25" t="s">
        <v>173</v>
      </c>
      <c r="D71" s="245" t="s">
        <v>640</v>
      </c>
      <c r="E71" s="234" t="s">
        <v>157</v>
      </c>
      <c r="F71" s="247" t="s">
        <v>685</v>
      </c>
      <c r="G71" s="237" t="s">
        <v>657</v>
      </c>
      <c r="H71" s="234" t="s">
        <v>643</v>
      </c>
      <c r="I71" s="234" t="s">
        <v>643</v>
      </c>
      <c r="J71" s="234" t="s">
        <v>643</v>
      </c>
      <c r="K71" s="234" t="s">
        <v>643</v>
      </c>
      <c r="L71" s="234" t="s">
        <v>643</v>
      </c>
      <c r="M71" s="234" t="s">
        <v>644</v>
      </c>
      <c r="N71" s="234" t="s">
        <v>643</v>
      </c>
      <c r="O71" s="234" t="s">
        <v>643</v>
      </c>
      <c r="P71" s="234" t="s">
        <v>643</v>
      </c>
      <c r="Q71" s="234" t="s">
        <v>643</v>
      </c>
      <c r="R71" s="234" t="s">
        <v>643</v>
      </c>
    </row>
    <row r="72" ht="47.25">
      <c r="A72" s="33" t="s">
        <v>79</v>
      </c>
      <c r="B72" s="34" t="s">
        <v>80</v>
      </c>
      <c r="C72" s="67" t="s">
        <v>258</v>
      </c>
      <c r="F72" s="247"/>
      <c r="G72" s="237"/>
    </row>
    <row r="73" ht="31.5">
      <c r="A73" s="33" t="s">
        <v>81</v>
      </c>
      <c r="B73" s="34" t="s">
        <v>82</v>
      </c>
      <c r="C73" s="67" t="s">
        <v>258</v>
      </c>
      <c r="F73" s="247"/>
      <c r="G73" s="237"/>
    </row>
    <row r="74" ht="47.25">
      <c r="A74" s="24" t="s">
        <v>83</v>
      </c>
      <c r="B74" s="48" t="s">
        <v>174</v>
      </c>
      <c r="C74" s="25" t="s">
        <v>175</v>
      </c>
      <c r="D74" s="245" t="s">
        <v>640</v>
      </c>
      <c r="E74" s="234" t="s">
        <v>157</v>
      </c>
      <c r="F74" s="247" t="s">
        <v>686</v>
      </c>
      <c r="G74" s="237" t="s">
        <v>680</v>
      </c>
      <c r="H74" s="234" t="s">
        <v>643</v>
      </c>
      <c r="I74" s="234" t="s">
        <v>643</v>
      </c>
      <c r="J74" s="234" t="s">
        <v>643</v>
      </c>
      <c r="K74" s="234" t="s">
        <v>643</v>
      </c>
      <c r="L74" s="234" t="s">
        <v>643</v>
      </c>
      <c r="M74" s="234" t="s">
        <v>644</v>
      </c>
      <c r="N74" s="234" t="s">
        <v>643</v>
      </c>
      <c r="O74" s="234" t="s">
        <v>643</v>
      </c>
      <c r="P74" s="234" t="s">
        <v>643</v>
      </c>
      <c r="Q74" s="246" t="s">
        <v>645</v>
      </c>
      <c r="R74" s="234" t="s">
        <v>643</v>
      </c>
    </row>
    <row r="75" ht="47.25">
      <c r="A75" s="24" t="s">
        <v>86</v>
      </c>
      <c r="B75" s="48" t="s">
        <v>176</v>
      </c>
      <c r="C75" s="25" t="s">
        <v>177</v>
      </c>
      <c r="D75" s="245" t="s">
        <v>640</v>
      </c>
      <c r="E75" s="234" t="s">
        <v>157</v>
      </c>
      <c r="F75" s="247" t="s">
        <v>687</v>
      </c>
      <c r="G75" s="237" t="s">
        <v>688</v>
      </c>
      <c r="H75" s="234" t="s">
        <v>643</v>
      </c>
      <c r="I75" s="234" t="s">
        <v>643</v>
      </c>
      <c r="J75" s="234" t="s">
        <v>643</v>
      </c>
      <c r="K75" s="234" t="s">
        <v>643</v>
      </c>
      <c r="L75" s="234" t="s">
        <v>643</v>
      </c>
      <c r="M75" s="234" t="s">
        <v>644</v>
      </c>
      <c r="N75" s="234" t="s">
        <v>643</v>
      </c>
      <c r="O75" s="234" t="s">
        <v>643</v>
      </c>
      <c r="P75" s="234" t="s">
        <v>643</v>
      </c>
      <c r="Q75" s="246" t="s">
        <v>645</v>
      </c>
      <c r="R75" s="234" t="s">
        <v>643</v>
      </c>
    </row>
    <row r="76" ht="47.25">
      <c r="A76" s="24" t="s">
        <v>89</v>
      </c>
      <c r="B76" s="48" t="s">
        <v>178</v>
      </c>
      <c r="C76" s="25" t="s">
        <v>179</v>
      </c>
      <c r="D76" s="245" t="s">
        <v>640</v>
      </c>
      <c r="E76" s="234" t="s">
        <v>157</v>
      </c>
      <c r="F76" s="247" t="s">
        <v>689</v>
      </c>
      <c r="G76" s="237" t="s">
        <v>688</v>
      </c>
      <c r="H76" s="234" t="s">
        <v>643</v>
      </c>
      <c r="I76" s="234" t="s">
        <v>643</v>
      </c>
      <c r="J76" s="234" t="s">
        <v>643</v>
      </c>
      <c r="K76" s="234" t="s">
        <v>643</v>
      </c>
      <c r="L76" s="234" t="s">
        <v>643</v>
      </c>
      <c r="M76" s="234" t="s">
        <v>644</v>
      </c>
      <c r="N76" s="234" t="s">
        <v>643</v>
      </c>
      <c r="O76" s="234" t="s">
        <v>643</v>
      </c>
      <c r="P76" s="234" t="s">
        <v>643</v>
      </c>
      <c r="Q76" s="246" t="s">
        <v>645</v>
      </c>
      <c r="R76" s="234" t="s">
        <v>643</v>
      </c>
    </row>
    <row r="77" ht="63">
      <c r="A77" s="24" t="s">
        <v>92</v>
      </c>
      <c r="B77" s="48" t="s">
        <v>180</v>
      </c>
      <c r="C77" s="25" t="s">
        <v>181</v>
      </c>
      <c r="D77" s="245" t="s">
        <v>640</v>
      </c>
      <c r="E77" s="234" t="s">
        <v>157</v>
      </c>
      <c r="F77" s="247" t="s">
        <v>690</v>
      </c>
      <c r="G77" s="237" t="s">
        <v>680</v>
      </c>
      <c r="H77" s="234" t="s">
        <v>643</v>
      </c>
      <c r="I77" s="234" t="s">
        <v>643</v>
      </c>
      <c r="J77" s="234" t="s">
        <v>643</v>
      </c>
      <c r="K77" s="234" t="s">
        <v>643</v>
      </c>
      <c r="L77" s="234" t="s">
        <v>643</v>
      </c>
      <c r="M77" s="234" t="s">
        <v>644</v>
      </c>
      <c r="N77" s="234" t="s">
        <v>643</v>
      </c>
      <c r="O77" s="234" t="s">
        <v>643</v>
      </c>
      <c r="P77" s="234" t="s">
        <v>643</v>
      </c>
      <c r="Q77" s="246" t="s">
        <v>645</v>
      </c>
      <c r="R77" s="234" t="s">
        <v>643</v>
      </c>
    </row>
    <row r="78" ht="63">
      <c r="A78" s="24" t="s">
        <v>95</v>
      </c>
      <c r="B78" s="48" t="s">
        <v>182</v>
      </c>
      <c r="C78" s="25" t="s">
        <v>183</v>
      </c>
      <c r="D78" s="245" t="s">
        <v>640</v>
      </c>
      <c r="E78" s="234" t="s">
        <v>157</v>
      </c>
      <c r="F78" s="247" t="s">
        <v>690</v>
      </c>
      <c r="G78" s="237" t="s">
        <v>680</v>
      </c>
      <c r="H78" s="234" t="s">
        <v>643</v>
      </c>
      <c r="I78" s="234" t="s">
        <v>643</v>
      </c>
      <c r="J78" s="234" t="s">
        <v>643</v>
      </c>
      <c r="K78" s="234" t="s">
        <v>643</v>
      </c>
      <c r="L78" s="234" t="s">
        <v>643</v>
      </c>
      <c r="M78" s="234" t="s">
        <v>644</v>
      </c>
      <c r="N78" s="234" t="s">
        <v>643</v>
      </c>
      <c r="O78" s="234" t="s">
        <v>643</v>
      </c>
      <c r="P78" s="234" t="s">
        <v>643</v>
      </c>
      <c r="Q78" s="246" t="s">
        <v>645</v>
      </c>
      <c r="R78" s="234" t="s">
        <v>643</v>
      </c>
    </row>
    <row r="79" ht="47.25">
      <c r="A79" s="24" t="s">
        <v>98</v>
      </c>
      <c r="B79" s="48" t="s">
        <v>184</v>
      </c>
      <c r="C79" s="25" t="s">
        <v>185</v>
      </c>
      <c r="D79" s="245" t="s">
        <v>640</v>
      </c>
      <c r="E79" s="234" t="s">
        <v>157</v>
      </c>
      <c r="F79" s="247" t="s">
        <v>681</v>
      </c>
      <c r="G79" s="237" t="s">
        <v>657</v>
      </c>
      <c r="H79" s="234" t="s">
        <v>643</v>
      </c>
      <c r="I79" s="234" t="s">
        <v>643</v>
      </c>
      <c r="J79" s="234" t="s">
        <v>643</v>
      </c>
      <c r="K79" s="234" t="s">
        <v>643</v>
      </c>
      <c r="L79" s="234" t="s">
        <v>643</v>
      </c>
      <c r="M79" s="234" t="s">
        <v>644</v>
      </c>
      <c r="N79" s="234" t="s">
        <v>643</v>
      </c>
      <c r="O79" s="234" t="s">
        <v>643</v>
      </c>
      <c r="P79" s="234" t="s">
        <v>643</v>
      </c>
      <c r="Q79" s="246" t="s">
        <v>645</v>
      </c>
      <c r="R79" s="234" t="s">
        <v>643</v>
      </c>
    </row>
    <row r="80" ht="47.25">
      <c r="A80" s="24" t="s">
        <v>101</v>
      </c>
      <c r="B80" s="48" t="s">
        <v>186</v>
      </c>
      <c r="C80" s="25" t="s">
        <v>187</v>
      </c>
      <c r="D80" s="245" t="s">
        <v>640</v>
      </c>
      <c r="E80" s="234" t="s">
        <v>157</v>
      </c>
      <c r="F80" s="247" t="s">
        <v>681</v>
      </c>
      <c r="G80" s="237" t="s">
        <v>657</v>
      </c>
      <c r="H80" s="234" t="s">
        <v>643</v>
      </c>
      <c r="I80" s="234" t="s">
        <v>643</v>
      </c>
      <c r="J80" s="234" t="s">
        <v>643</v>
      </c>
      <c r="K80" s="234" t="s">
        <v>643</v>
      </c>
      <c r="L80" s="234" t="s">
        <v>643</v>
      </c>
      <c r="M80" s="234" t="s">
        <v>644</v>
      </c>
      <c r="N80" s="234" t="s">
        <v>643</v>
      </c>
      <c r="O80" s="234" t="s">
        <v>643</v>
      </c>
      <c r="P80" s="234" t="s">
        <v>643</v>
      </c>
      <c r="Q80" s="246" t="s">
        <v>645</v>
      </c>
      <c r="R80" s="234" t="s">
        <v>643</v>
      </c>
    </row>
    <row r="81" ht="47.25">
      <c r="A81" s="24" t="s">
        <v>104</v>
      </c>
      <c r="B81" s="48" t="s">
        <v>188</v>
      </c>
      <c r="C81" s="25" t="s">
        <v>189</v>
      </c>
      <c r="D81" s="245" t="s">
        <v>640</v>
      </c>
      <c r="E81" s="234" t="s">
        <v>157</v>
      </c>
      <c r="F81" s="247" t="s">
        <v>679</v>
      </c>
      <c r="G81" s="237" t="s">
        <v>680</v>
      </c>
      <c r="H81" s="234" t="s">
        <v>643</v>
      </c>
      <c r="I81" s="234" t="s">
        <v>643</v>
      </c>
      <c r="J81" s="234" t="s">
        <v>643</v>
      </c>
      <c r="K81" s="234" t="s">
        <v>643</v>
      </c>
      <c r="L81" s="234" t="s">
        <v>643</v>
      </c>
      <c r="M81" s="234" t="s">
        <v>644</v>
      </c>
      <c r="N81" s="234" t="s">
        <v>643</v>
      </c>
      <c r="O81" s="234" t="s">
        <v>643</v>
      </c>
      <c r="P81" s="234" t="s">
        <v>643</v>
      </c>
      <c r="Q81" s="246" t="s">
        <v>645</v>
      </c>
      <c r="R81" s="234" t="s">
        <v>643</v>
      </c>
    </row>
    <row r="82" ht="47.25">
      <c r="A82" s="24" t="s">
        <v>107</v>
      </c>
      <c r="B82" s="48" t="s">
        <v>190</v>
      </c>
      <c r="C82" s="25" t="s">
        <v>191</v>
      </c>
      <c r="D82" s="245" t="s">
        <v>640</v>
      </c>
      <c r="E82" s="234" t="s">
        <v>157</v>
      </c>
      <c r="F82" s="247" t="s">
        <v>682</v>
      </c>
      <c r="G82" s="237" t="s">
        <v>680</v>
      </c>
      <c r="H82" s="234" t="s">
        <v>643</v>
      </c>
      <c r="I82" s="234" t="s">
        <v>643</v>
      </c>
      <c r="J82" s="234" t="s">
        <v>643</v>
      </c>
      <c r="K82" s="234" t="s">
        <v>643</v>
      </c>
      <c r="L82" s="234" t="s">
        <v>643</v>
      </c>
      <c r="M82" s="234" t="s">
        <v>644</v>
      </c>
      <c r="N82" s="234" t="s">
        <v>643</v>
      </c>
      <c r="O82" s="234" t="s">
        <v>643</v>
      </c>
      <c r="P82" s="234" t="s">
        <v>643</v>
      </c>
      <c r="Q82" s="246" t="s">
        <v>645</v>
      </c>
      <c r="R82" s="234" t="s">
        <v>643</v>
      </c>
    </row>
    <row r="83" ht="47.25">
      <c r="A83" s="24" t="s">
        <v>110</v>
      </c>
      <c r="B83" s="48" t="s">
        <v>192</v>
      </c>
      <c r="C83" s="25" t="s">
        <v>193</v>
      </c>
      <c r="D83" s="245" t="s">
        <v>640</v>
      </c>
      <c r="E83" s="234" t="s">
        <v>157</v>
      </c>
      <c r="F83" s="247" t="s">
        <v>691</v>
      </c>
      <c r="G83" s="237" t="s">
        <v>692</v>
      </c>
      <c r="H83" s="234" t="s">
        <v>643</v>
      </c>
      <c r="I83" s="234" t="s">
        <v>643</v>
      </c>
      <c r="J83" s="234" t="s">
        <v>643</v>
      </c>
      <c r="K83" s="234" t="s">
        <v>643</v>
      </c>
      <c r="L83" s="234" t="s">
        <v>643</v>
      </c>
      <c r="M83" s="234" t="s">
        <v>644</v>
      </c>
      <c r="N83" s="234" t="s">
        <v>643</v>
      </c>
      <c r="O83" s="234" t="s">
        <v>643</v>
      </c>
      <c r="P83" s="234" t="s">
        <v>643</v>
      </c>
      <c r="Q83" s="246" t="s">
        <v>645</v>
      </c>
      <c r="R83" s="234" t="s">
        <v>643</v>
      </c>
    </row>
  </sheetData>
  <sheetProtection password="0" autoFilter="0" content="1" deleteColumns="0" deleteRows="0" formatCells="0" formatColumns="0" formatRows="0" insertColumns="0" insertHyperlinks="0" insertRows="0" pivotTables="0" selectLockedCells="1" selectUnlockedCells="1" sheet="0" sort="0"/>
  <mergeCells count="5">
    <mergeCell ref="A4:R4"/>
    <mergeCell ref="A6:R6"/>
    <mergeCell ref="A7:R7"/>
    <mergeCell ref="A9:R9"/>
    <mergeCell ref="A10:R10"/>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B6" zoomScale="90" workbookViewId="0">
      <selection activeCell="A8" activeCellId="0" sqref="A8:P8"/>
    </sheetView>
  </sheetViews>
  <sheetFormatPr baseColWidth="16" defaultColWidth="8" defaultRowHeight="15"/>
  <cols>
    <col bestFit="0" customWidth="1" min="1" max="1" style="233" width="10.25"/>
    <col bestFit="0" customWidth="1" min="2" max="2" style="234" width="56.875"/>
    <col bestFit="0" customWidth="1" min="3" max="3" style="234" width="15.5"/>
    <col bestFit="0" customWidth="1" min="4" max="4" style="234" width="16.375"/>
    <col bestFit="0" customWidth="1" min="5" max="5" style="234" width="29"/>
    <col bestFit="0" customWidth="1" min="6" max="6" style="234" width="25.875"/>
    <col bestFit="0" customWidth="1" min="7" max="7" style="234" width="17.875"/>
    <col bestFit="0" customWidth="1" min="8" max="8" style="234" width="17.375"/>
    <col bestFit="0" customWidth="1" min="9" max="9" style="234" width="14"/>
    <col bestFit="0" customWidth="1" min="10" max="10" style="234" width="12.75"/>
    <col bestFit="0" customWidth="1" min="11" max="12" style="234" width="17.375"/>
    <col bestFit="0" customWidth="1" min="13" max="13" style="234" width="18.5"/>
    <col bestFit="0" customWidth="1" min="14" max="14" style="234" width="21.5"/>
    <col bestFit="0" customWidth="1" min="15" max="15" style="234" width="7.75"/>
    <col bestFit="0" customWidth="1" min="16" max="16" style="234" width="9"/>
    <col bestFit="0" customWidth="1" min="17" max="17" style="234" width="17.75"/>
    <col bestFit="0" customWidth="1" min="18" max="18" style="234" width="18.375"/>
    <col bestFit="0" customWidth="1" min="19" max="19" style="234" width="9.125"/>
    <col bestFit="0" customWidth="1" min="20" max="20" style="234" width="9"/>
    <col bestFit="0" customWidth="1" min="21" max="21" style="234" width="22"/>
    <col bestFit="0" customWidth="1" min="22" max="22" style="234" width="11.875"/>
    <col bestFit="0" customWidth="1" min="23" max="23" style="234" width="17.375"/>
    <col bestFit="0" customWidth="1" min="24" max="24" style="234" width="14.875"/>
    <col bestFit="0" customWidth="1" min="25" max="25" style="233" width="10.625"/>
    <col bestFit="0" customWidth="1" min="26" max="26" style="233" width="9.25"/>
    <col bestFit="0" customWidth="1" min="27" max="27" style="233" width="11.125"/>
    <col bestFit="0" customWidth="1" min="28" max="28" style="233" width="11.875"/>
    <col bestFit="0" customWidth="1" min="29" max="29" style="233" width="15.625"/>
    <col bestFit="0" customWidth="1" min="30" max="31" style="233" width="15.875"/>
    <col bestFit="0" customWidth="1" min="32" max="32" style="233" width="20.75"/>
    <col bestFit="0" customWidth="1" min="33" max="33" style="233" width="18.375"/>
    <col bestFit="0" customWidth="1" min="34" max="34" style="233" width="29"/>
    <col bestFit="0" customWidth="1" min="35" max="254" style="233" width="9"/>
    <col bestFit="1" customWidth="1" min="255" max="255" style="233" width="3.875"/>
    <col bestFit="1" customWidth="0" min="256" max="256" style="233" width="16"/>
    <col bestFit="0" customWidth="0" min="257" max="16384" style="233" width="16"/>
  </cols>
  <sheetData>
    <row r="1" ht="17.25">
      <c r="P1" s="2" t="s">
        <v>693</v>
      </c>
      <c r="AE1" s="2"/>
    </row>
    <row r="2" ht="17.25">
      <c r="P2" s="4" t="s">
        <v>1</v>
      </c>
      <c r="AE2" s="4"/>
    </row>
    <row r="3" ht="17.25">
      <c r="P3" s="4" t="s">
        <v>2</v>
      </c>
      <c r="AE3" s="4"/>
    </row>
    <row r="4" s="233" customFormat="1" ht="17.25">
      <c r="A4" s="248" t="s">
        <v>694</v>
      </c>
      <c r="B4" s="248"/>
      <c r="C4" s="248"/>
      <c r="D4" s="248"/>
      <c r="E4" s="248"/>
      <c r="F4" s="248"/>
      <c r="G4" s="248"/>
      <c r="H4" s="248"/>
      <c r="I4" s="248"/>
      <c r="J4" s="248"/>
      <c r="K4" s="248"/>
      <c r="L4" s="248"/>
      <c r="M4" s="248"/>
      <c r="N4" s="248"/>
      <c r="O4" s="248"/>
      <c r="P4" s="248"/>
      <c r="Q4" s="234"/>
      <c r="R4" s="234"/>
      <c r="S4" s="234"/>
      <c r="T4" s="234"/>
      <c r="U4" s="234"/>
      <c r="V4" s="234"/>
      <c r="W4" s="234"/>
      <c r="X4" s="234"/>
      <c r="AE4" s="4"/>
    </row>
    <row r="5" s="233" customFormat="1" ht="17.25">
      <c r="A5" s="248"/>
      <c r="B5" s="248"/>
      <c r="C5" s="248"/>
      <c r="D5" s="248"/>
      <c r="E5" s="248"/>
      <c r="F5" s="248"/>
      <c r="G5" s="248"/>
      <c r="H5" s="248"/>
      <c r="I5" s="248"/>
      <c r="J5" s="248"/>
      <c r="K5" s="248"/>
      <c r="L5" s="248"/>
      <c r="M5" s="248"/>
      <c r="N5" s="248"/>
      <c r="O5" s="248"/>
      <c r="P5" s="248"/>
      <c r="Q5" s="234"/>
      <c r="R5" s="234"/>
      <c r="S5" s="234"/>
      <c r="T5" s="234"/>
      <c r="U5" s="234"/>
      <c r="V5" s="234"/>
      <c r="W5" s="234"/>
      <c r="X5" s="234"/>
      <c r="AE5" s="4"/>
    </row>
    <row r="6" ht="15.75">
      <c r="A6" s="248" t="s">
        <v>695</v>
      </c>
      <c r="B6" s="248"/>
      <c r="C6" s="248"/>
      <c r="D6" s="248"/>
      <c r="E6" s="248"/>
      <c r="F6" s="248"/>
      <c r="G6" s="248"/>
      <c r="H6" s="248"/>
      <c r="I6" s="248"/>
      <c r="J6" s="248"/>
      <c r="K6" s="248"/>
      <c r="L6" s="248"/>
      <c r="M6" s="248"/>
      <c r="N6" s="248"/>
      <c r="O6" s="248"/>
      <c r="P6" s="248"/>
      <c r="Q6" s="141"/>
      <c r="R6" s="141"/>
      <c r="S6" s="141"/>
      <c r="T6" s="141"/>
      <c r="U6" s="141"/>
      <c r="V6" s="141"/>
      <c r="W6" s="141"/>
      <c r="X6" s="141"/>
      <c r="Y6" s="141"/>
      <c r="Z6" s="141"/>
      <c r="AA6" s="141"/>
      <c r="AB6" s="141"/>
      <c r="AC6" s="141"/>
      <c r="AD6" s="141"/>
      <c r="AE6" s="141"/>
      <c r="AF6" s="141"/>
      <c r="AG6" s="141"/>
      <c r="AH6" s="141"/>
    </row>
    <row r="7" s="233" customFormat="1" ht="15.75">
      <c r="A7" s="248"/>
      <c r="B7" s="248"/>
      <c r="C7" s="248"/>
      <c r="D7" s="248"/>
      <c r="E7" s="248"/>
      <c r="F7" s="248"/>
      <c r="G7" s="248"/>
      <c r="H7" s="248"/>
      <c r="I7" s="248"/>
      <c r="J7" s="248"/>
      <c r="K7" s="248"/>
      <c r="L7" s="248"/>
      <c r="M7" s="248"/>
      <c r="N7" s="248"/>
      <c r="O7" s="248"/>
      <c r="P7" s="248"/>
      <c r="Q7" s="141"/>
      <c r="R7" s="141"/>
      <c r="S7" s="141"/>
      <c r="T7" s="141"/>
      <c r="U7" s="141"/>
      <c r="V7" s="141"/>
      <c r="W7" s="141"/>
      <c r="X7" s="141"/>
      <c r="Y7" s="141"/>
      <c r="Z7" s="141"/>
      <c r="AA7" s="141"/>
      <c r="AB7" s="141"/>
      <c r="AC7" s="141"/>
      <c r="AD7" s="141"/>
      <c r="AE7" s="141"/>
      <c r="AF7" s="141"/>
      <c r="AG7" s="141"/>
      <c r="AH7" s="141"/>
    </row>
    <row r="8" ht="15.75">
      <c r="A8" s="9" t="s">
        <v>696</v>
      </c>
      <c r="B8" s="9"/>
      <c r="C8" s="9"/>
      <c r="D8" s="9"/>
      <c r="E8" s="9"/>
      <c r="F8" s="9"/>
      <c r="G8" s="9"/>
      <c r="H8" s="9"/>
      <c r="I8" s="9"/>
      <c r="J8" s="9"/>
      <c r="K8" s="9"/>
      <c r="L8" s="9"/>
      <c r="M8" s="9"/>
      <c r="N8" s="9"/>
      <c r="O8" s="9"/>
      <c r="P8" s="9"/>
      <c r="Q8" s="224"/>
      <c r="R8" s="224"/>
      <c r="S8" s="224"/>
      <c r="T8" s="224"/>
      <c r="U8" s="224"/>
      <c r="V8" s="224"/>
      <c r="W8" s="224"/>
      <c r="X8" s="224"/>
      <c r="Y8" s="224"/>
      <c r="Z8" s="224"/>
      <c r="AA8" s="224"/>
      <c r="AB8" s="224"/>
      <c r="AC8" s="224"/>
      <c r="AD8" s="224"/>
      <c r="AE8" s="224"/>
      <c r="AF8" s="224"/>
      <c r="AG8" s="224"/>
      <c r="AH8" s="224"/>
    </row>
    <row r="9" s="233" customFormat="1" ht="15.75">
      <c r="A9" s="8" t="s">
        <v>6</v>
      </c>
      <c r="B9" s="8"/>
      <c r="C9" s="8"/>
      <c r="D9" s="8"/>
      <c r="E9" s="8"/>
      <c r="F9" s="8"/>
      <c r="G9" s="8"/>
      <c r="H9" s="8"/>
      <c r="I9" s="8"/>
      <c r="J9" s="8"/>
      <c r="K9" s="8"/>
      <c r="L9" s="8"/>
      <c r="M9" s="8"/>
      <c r="N9" s="8"/>
      <c r="O9" s="8"/>
      <c r="P9" s="8"/>
      <c r="Q9" s="59"/>
      <c r="R9" s="59"/>
      <c r="S9" s="59"/>
      <c r="T9" s="59"/>
      <c r="U9" s="59"/>
      <c r="V9" s="59"/>
      <c r="W9" s="59"/>
      <c r="X9" s="59"/>
      <c r="Y9" s="59"/>
      <c r="Z9" s="59"/>
      <c r="AA9" s="59"/>
      <c r="AB9" s="59"/>
      <c r="AC9" s="59"/>
      <c r="AD9" s="59"/>
      <c r="AE9" s="59"/>
      <c r="AF9" s="59"/>
      <c r="AG9" s="59"/>
      <c r="AH9" s="59"/>
    </row>
    <row r="10" s="233" customFormat="1" ht="15">
      <c r="A10" s="249"/>
      <c r="B10" s="249"/>
      <c r="C10" s="249"/>
      <c r="D10" s="249"/>
      <c r="E10" s="249"/>
      <c r="F10" s="249"/>
      <c r="G10" s="249"/>
      <c r="H10" s="249"/>
      <c r="I10" s="249"/>
      <c r="J10" s="249"/>
      <c r="K10" s="249"/>
      <c r="L10" s="249"/>
      <c r="M10" s="249"/>
      <c r="N10" s="249"/>
      <c r="O10" s="249"/>
      <c r="P10" s="249"/>
      <c r="Q10" s="233"/>
      <c r="R10" s="233"/>
      <c r="S10" s="233"/>
      <c r="T10" s="233"/>
      <c r="U10" s="233"/>
      <c r="V10" s="233"/>
      <c r="W10" s="233"/>
      <c r="X10" s="233"/>
      <c r="Y10" s="233"/>
      <c r="Z10" s="233"/>
      <c r="AA10" s="233"/>
      <c r="AB10" s="233"/>
      <c r="AC10" s="233"/>
      <c r="AD10" s="233"/>
      <c r="AE10" s="233"/>
      <c r="AF10" s="233"/>
      <c r="AG10" s="233"/>
      <c r="AH10" s="233"/>
    </row>
    <row r="11" ht="15.75">
      <c r="A11" s="12" t="s">
        <v>697</v>
      </c>
      <c r="B11" s="12"/>
      <c r="C11" s="12"/>
      <c r="D11" s="12"/>
      <c r="E11" s="12"/>
      <c r="F11" s="12"/>
      <c r="G11" s="12"/>
      <c r="H11" s="12"/>
      <c r="I11" s="12"/>
      <c r="J11" s="12"/>
      <c r="K11" s="12"/>
      <c r="L11" s="12"/>
      <c r="M11" s="12"/>
      <c r="N11" s="12"/>
      <c r="O11" s="12"/>
      <c r="P11" s="12"/>
      <c r="Q11" s="250"/>
      <c r="R11" s="250"/>
      <c r="S11" s="250"/>
      <c r="T11" s="250"/>
      <c r="U11" s="250"/>
      <c r="V11" s="250"/>
      <c r="W11" s="250"/>
      <c r="X11" s="250"/>
      <c r="Y11" s="250"/>
      <c r="Z11" s="250"/>
      <c r="AA11" s="250"/>
      <c r="AB11" s="250"/>
      <c r="AC11" s="250"/>
      <c r="AD11" s="250"/>
      <c r="AE11" s="250"/>
      <c r="AF11" s="250"/>
      <c r="AG11" s="250"/>
      <c r="AH11" s="250"/>
    </row>
    <row r="12" ht="15">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row>
    <row r="13" s="235" customFormat="1" ht="15">
      <c r="A13" s="239" t="s">
        <v>10</v>
      </c>
      <c r="B13" s="239" t="s">
        <v>11</v>
      </c>
      <c r="C13" s="239" t="s">
        <v>12</v>
      </c>
      <c r="D13" s="237" t="s">
        <v>698</v>
      </c>
      <c r="E13" s="237"/>
      <c r="F13" s="237"/>
      <c r="G13" s="239" t="s">
        <v>699</v>
      </c>
      <c r="H13" s="252" t="s">
        <v>700</v>
      </c>
      <c r="I13" s="253"/>
      <c r="J13" s="253"/>
      <c r="K13" s="253"/>
      <c r="L13" s="254"/>
      <c r="M13" s="255" t="s">
        <v>701</v>
      </c>
      <c r="N13" s="256"/>
      <c r="O13" s="256"/>
      <c r="P13" s="257"/>
      <c r="Q13" s="255" t="s">
        <v>702</v>
      </c>
      <c r="R13" s="256"/>
      <c r="S13" s="256"/>
      <c r="T13" s="257"/>
      <c r="U13" s="258" t="s">
        <v>703</v>
      </c>
      <c r="V13" s="200" t="s">
        <v>704</v>
      </c>
      <c r="W13" s="202"/>
      <c r="X13" s="148" t="s">
        <v>705</v>
      </c>
      <c r="Y13" s="31" t="s">
        <v>706</v>
      </c>
      <c r="Z13" s="31"/>
      <c r="AA13" s="259" t="s">
        <v>707</v>
      </c>
      <c r="AB13" s="259"/>
      <c r="AC13" s="259"/>
      <c r="AD13" s="259"/>
      <c r="AE13" s="258" t="s">
        <v>708</v>
      </c>
      <c r="AF13" s="259" t="s">
        <v>709</v>
      </c>
      <c r="AG13" s="259"/>
      <c r="AH13" s="237" t="s">
        <v>710</v>
      </c>
      <c r="AI13" s="233"/>
    </row>
    <row r="14" s="235" customFormat="1" ht="15.75">
      <c r="A14" s="241"/>
      <c r="B14" s="241"/>
      <c r="C14" s="241"/>
      <c r="D14" s="237" t="s">
        <v>711</v>
      </c>
      <c r="E14" s="237"/>
      <c r="F14" s="237" t="s">
        <v>712</v>
      </c>
      <c r="G14" s="241"/>
      <c r="H14" s="239" t="s">
        <v>713</v>
      </c>
      <c r="I14" s="237" t="s">
        <v>714</v>
      </c>
      <c r="J14" s="237"/>
      <c r="K14" s="239" t="s">
        <v>715</v>
      </c>
      <c r="L14" s="239" t="s">
        <v>716</v>
      </c>
      <c r="M14" s="148" t="s">
        <v>717</v>
      </c>
      <c r="N14" s="148" t="s">
        <v>718</v>
      </c>
      <c r="O14" s="31" t="s">
        <v>719</v>
      </c>
      <c r="P14" s="31"/>
      <c r="Q14" s="148" t="s">
        <v>720</v>
      </c>
      <c r="R14" s="148" t="s">
        <v>721</v>
      </c>
      <c r="S14" s="31" t="s">
        <v>722</v>
      </c>
      <c r="T14" s="31"/>
      <c r="U14" s="260"/>
      <c r="V14" s="207"/>
      <c r="W14" s="209"/>
      <c r="X14" s="154"/>
      <c r="Y14" s="31"/>
      <c r="Z14" s="31"/>
      <c r="AA14" s="242" t="s">
        <v>723</v>
      </c>
      <c r="AB14" s="242"/>
      <c r="AC14" s="237" t="s">
        <v>724</v>
      </c>
      <c r="AD14" s="237"/>
      <c r="AE14" s="260"/>
      <c r="AF14" s="259" t="s">
        <v>725</v>
      </c>
      <c r="AG14" s="259" t="s">
        <v>726</v>
      </c>
      <c r="AH14" s="237"/>
      <c r="AI14" s="233"/>
    </row>
    <row r="15" s="235" customFormat="1" ht="31.5">
      <c r="A15" s="261"/>
      <c r="B15" s="261"/>
      <c r="C15" s="261"/>
      <c r="D15" s="237" t="s">
        <v>727</v>
      </c>
      <c r="E15" s="237" t="s">
        <v>728</v>
      </c>
      <c r="F15" s="237"/>
      <c r="G15" s="261"/>
      <c r="H15" s="261"/>
      <c r="I15" s="261" t="s">
        <v>729</v>
      </c>
      <c r="J15" s="261" t="s">
        <v>730</v>
      </c>
      <c r="K15" s="261"/>
      <c r="L15" s="261"/>
      <c r="M15" s="164"/>
      <c r="N15" s="164"/>
      <c r="O15" s="121" t="s">
        <v>731</v>
      </c>
      <c r="P15" s="121" t="s">
        <v>732</v>
      </c>
      <c r="Q15" s="164"/>
      <c r="R15" s="164"/>
      <c r="S15" s="121" t="s">
        <v>731</v>
      </c>
      <c r="T15" s="121" t="s">
        <v>732</v>
      </c>
      <c r="U15" s="262"/>
      <c r="V15" s="31" t="s">
        <v>733</v>
      </c>
      <c r="W15" s="31" t="s">
        <v>734</v>
      </c>
      <c r="X15" s="164"/>
      <c r="Y15" s="121" t="s">
        <v>731</v>
      </c>
      <c r="Z15" s="121" t="s">
        <v>732</v>
      </c>
      <c r="AA15" s="263" t="s">
        <v>735</v>
      </c>
      <c r="AB15" s="263" t="s">
        <v>736</v>
      </c>
      <c r="AC15" s="263" t="s">
        <v>735</v>
      </c>
      <c r="AD15" s="263" t="s">
        <v>736</v>
      </c>
      <c r="AE15" s="262"/>
      <c r="AF15" s="259"/>
      <c r="AG15" s="259"/>
      <c r="AH15" s="237"/>
      <c r="AI15" s="233"/>
    </row>
    <row r="16" s="235" customFormat="1" ht="15">
      <c r="A16" s="242">
        <v>1</v>
      </c>
      <c r="B16" s="242">
        <v>2</v>
      </c>
      <c r="C16" s="242">
        <v>3</v>
      </c>
      <c r="D16" s="242">
        <v>4</v>
      </c>
      <c r="E16" s="242">
        <v>5</v>
      </c>
      <c r="F16" s="242">
        <v>6</v>
      </c>
      <c r="G16" s="242">
        <v>7</v>
      </c>
      <c r="H16" s="242">
        <v>8</v>
      </c>
      <c r="I16" s="242">
        <v>9</v>
      </c>
      <c r="J16" s="242">
        <v>10</v>
      </c>
      <c r="K16" s="242">
        <v>11</v>
      </c>
      <c r="L16" s="242">
        <v>12</v>
      </c>
      <c r="M16" s="242">
        <v>13</v>
      </c>
      <c r="N16" s="242">
        <v>14</v>
      </c>
      <c r="O16" s="242">
        <v>15</v>
      </c>
      <c r="P16" s="242">
        <v>16</v>
      </c>
      <c r="Q16" s="242">
        <v>17</v>
      </c>
      <c r="R16" s="242">
        <v>18</v>
      </c>
      <c r="S16" s="242">
        <v>19</v>
      </c>
      <c r="T16" s="242">
        <v>20</v>
      </c>
      <c r="U16" s="242">
        <v>21</v>
      </c>
      <c r="V16" s="242">
        <v>22</v>
      </c>
      <c r="W16" s="242">
        <v>23</v>
      </c>
      <c r="X16" s="242">
        <v>24</v>
      </c>
      <c r="Y16" s="242">
        <v>25</v>
      </c>
      <c r="Z16" s="242">
        <v>26</v>
      </c>
      <c r="AA16" s="242">
        <v>27</v>
      </c>
      <c r="AB16" s="242">
        <v>28</v>
      </c>
      <c r="AC16" s="242">
        <v>29</v>
      </c>
      <c r="AD16" s="242">
        <v>30</v>
      </c>
      <c r="AE16" s="242">
        <v>31</v>
      </c>
      <c r="AF16" s="242">
        <v>32</v>
      </c>
      <c r="AG16" s="242">
        <v>33</v>
      </c>
      <c r="AH16" s="242">
        <v>34</v>
      </c>
      <c r="AI16" s="233"/>
    </row>
    <row r="17" ht="34.5">
      <c r="A17" s="36"/>
      <c r="B17" s="264" t="s">
        <v>737</v>
      </c>
      <c r="C17" s="264" t="s">
        <v>75</v>
      </c>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65"/>
      <c r="AG17" s="265"/>
      <c r="AH17" s="265"/>
    </row>
    <row r="18" ht="34.5">
      <c r="A18" s="266"/>
      <c r="B18" s="264" t="s">
        <v>738</v>
      </c>
      <c r="C18" s="264" t="s">
        <v>75</v>
      </c>
    </row>
    <row r="19" ht="34.5">
      <c r="B19" s="264" t="s">
        <v>739</v>
      </c>
      <c r="C19" s="264" t="s">
        <v>75</v>
      </c>
    </row>
    <row r="20" ht="34.5">
      <c r="B20" s="264" t="s">
        <v>740</v>
      </c>
      <c r="C20" s="264" t="s">
        <v>75</v>
      </c>
      <c r="R20" s="234"/>
    </row>
    <row r="21" ht="34.5">
      <c r="B21" s="264" t="s">
        <v>741</v>
      </c>
      <c r="C21" s="264" t="s">
        <v>75</v>
      </c>
    </row>
    <row r="22" ht="34.5">
      <c r="B22" s="267" t="s">
        <v>742</v>
      </c>
      <c r="C22" s="264" t="s">
        <v>75</v>
      </c>
    </row>
    <row r="23" ht="34.5">
      <c r="B23" s="267" t="s">
        <v>743</v>
      </c>
      <c r="C23" s="264" t="s">
        <v>75</v>
      </c>
    </row>
    <row r="24" ht="34.5">
      <c r="B24" s="267" t="s">
        <v>744</v>
      </c>
      <c r="C24" s="264" t="s">
        <v>75</v>
      </c>
    </row>
    <row r="25" ht="34.5">
      <c r="B25" s="267" t="s">
        <v>745</v>
      </c>
      <c r="C25" s="264" t="s">
        <v>75</v>
      </c>
    </row>
    <row r="26" ht="34.5">
      <c r="B26" s="267" t="s">
        <v>746</v>
      </c>
      <c r="C26" s="264" t="s">
        <v>75</v>
      </c>
    </row>
    <row r="27" ht="34.5">
      <c r="B27" s="268" t="s">
        <v>747</v>
      </c>
      <c r="C27" s="264" t="s">
        <v>75</v>
      </c>
    </row>
    <row r="28" ht="30">
      <c r="B28" s="48" t="s">
        <v>748</v>
      </c>
      <c r="C28" s="48" t="s">
        <v>123</v>
      </c>
    </row>
    <row r="29" ht="30">
      <c r="B29" s="49" t="s">
        <v>749</v>
      </c>
      <c r="C29" s="48" t="s">
        <v>123</v>
      </c>
    </row>
    <row r="30" ht="30">
      <c r="B30" s="49" t="s">
        <v>750</v>
      </c>
      <c r="C30" s="48" t="s">
        <v>123</v>
      </c>
    </row>
    <row r="31" ht="34.5">
      <c r="B31" s="264" t="s">
        <v>751</v>
      </c>
      <c r="C31" s="264" t="s">
        <v>140</v>
      </c>
    </row>
    <row r="32" ht="34.5">
      <c r="B32" s="51" t="s">
        <v>752</v>
      </c>
      <c r="C32" s="264" t="s">
        <v>140</v>
      </c>
    </row>
    <row r="33" ht="34.5">
      <c r="B33" s="51" t="s">
        <v>753</v>
      </c>
      <c r="C33" s="264" t="s">
        <v>140</v>
      </c>
    </row>
    <row r="34" ht="34.5">
      <c r="B34" s="264" t="s">
        <v>754</v>
      </c>
      <c r="C34" s="264" t="s">
        <v>140</v>
      </c>
    </row>
    <row r="35" ht="34.5">
      <c r="B35" s="267" t="s">
        <v>755</v>
      </c>
      <c r="C35" s="267" t="s">
        <v>151</v>
      </c>
    </row>
    <row r="36" ht="34.5">
      <c r="B36" s="267" t="s">
        <v>756</v>
      </c>
      <c r="C36" s="267" t="s">
        <v>151</v>
      </c>
    </row>
    <row r="37" ht="30">
      <c r="B37" s="51" t="s">
        <v>757</v>
      </c>
      <c r="C37" s="51" t="s">
        <v>157</v>
      </c>
    </row>
    <row r="38" ht="15.75">
      <c r="B38" s="51" t="s">
        <v>758</v>
      </c>
      <c r="C38" s="51" t="s">
        <v>157</v>
      </c>
    </row>
    <row r="39" ht="15.75">
      <c r="B39" s="51" t="s">
        <v>759</v>
      </c>
      <c r="C39" s="51" t="s">
        <v>157</v>
      </c>
    </row>
    <row r="40" ht="15.75">
      <c r="B40" s="51" t="s">
        <v>760</v>
      </c>
      <c r="C40" s="51" t="s">
        <v>157</v>
      </c>
    </row>
    <row r="41" ht="15.75">
      <c r="B41" s="51" t="s">
        <v>761</v>
      </c>
      <c r="C41" s="51" t="s">
        <v>157</v>
      </c>
    </row>
    <row r="42" ht="15.75">
      <c r="B42" s="51" t="s">
        <v>762</v>
      </c>
      <c r="C42" s="51" t="s">
        <v>157</v>
      </c>
    </row>
    <row r="43" ht="15.75">
      <c r="B43" s="51" t="s">
        <v>763</v>
      </c>
      <c r="C43" s="51" t="s">
        <v>157</v>
      </c>
    </row>
    <row r="44" ht="15.75">
      <c r="B44" s="51" t="s">
        <v>764</v>
      </c>
      <c r="C44" s="51" t="s">
        <v>157</v>
      </c>
    </row>
    <row r="45" ht="15.75">
      <c r="B45" s="51" t="s">
        <v>765</v>
      </c>
      <c r="C45" s="51" t="s">
        <v>157</v>
      </c>
    </row>
    <row r="46" ht="30">
      <c r="B46" s="51" t="s">
        <v>766</v>
      </c>
      <c r="C46" s="51" t="s">
        <v>157</v>
      </c>
    </row>
  </sheetData>
  <sheetProtection password="0" autoFilter="0" content="1" deleteColumns="0" deleteRows="0" formatCells="0" formatColumns="0" formatRows="0" insertColumns="0" insertHyperlinks="0" insertRows="0" pivotTables="0" selectLockedCells="1" selectUnlockedCells="1" sheet="0" sort="0"/>
  <mergeCells count="39">
    <mergeCell ref="A4:P4"/>
    <mergeCell ref="A6:P6"/>
    <mergeCell ref="A8:P8"/>
    <mergeCell ref="A9:P9"/>
    <mergeCell ref="A10:P10"/>
    <mergeCell ref="A11:P11"/>
    <mergeCell ref="A12:AH12"/>
    <mergeCell ref="A13:A15"/>
    <mergeCell ref="B13:B15"/>
    <mergeCell ref="C13:C15"/>
    <mergeCell ref="D13:F13"/>
    <mergeCell ref="G13:G15"/>
    <mergeCell ref="H13:L13"/>
    <mergeCell ref="M13:P13"/>
    <mergeCell ref="Q13:T13"/>
    <mergeCell ref="U13:U15"/>
    <mergeCell ref="V13:W14"/>
    <mergeCell ref="X13:X15"/>
    <mergeCell ref="Y13:Z14"/>
    <mergeCell ref="AA13:AD13"/>
    <mergeCell ref="AE13:AE15"/>
    <mergeCell ref="AF13:AG13"/>
    <mergeCell ref="AH13:AH15"/>
    <mergeCell ref="D14:E14"/>
    <mergeCell ref="F14:F15"/>
    <mergeCell ref="H14:H15"/>
    <mergeCell ref="I14:J14"/>
    <mergeCell ref="K14:K15"/>
    <mergeCell ref="L14:L15"/>
    <mergeCell ref="M14:M15"/>
    <mergeCell ref="N14:N15"/>
    <mergeCell ref="O14:P14"/>
    <mergeCell ref="Q14:Q15"/>
    <mergeCell ref="R14:R15"/>
    <mergeCell ref="S14:T14"/>
    <mergeCell ref="AA14:AB14"/>
    <mergeCell ref="AC14:AD14"/>
    <mergeCell ref="AF14:AF15"/>
    <mergeCell ref="AG14:AG15"/>
  </mergeCells>
  <printOptions headings="0" gridLines="0"/>
  <pageMargins left="0.70866141732283472" right="0.70866141732283472" top="0.74803149606299213" bottom="0.74803149606299213" header="0.31496062992125978" footer="0.31496062992125978"/>
  <pageSetup paperSize="8" scale="65"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4" zoomScale="60" workbookViewId="0">
      <selection activeCell="B87" activeCellId="0" sqref="B87"/>
    </sheetView>
  </sheetViews>
  <sheetFormatPr baseColWidth="16" defaultColWidth="8" defaultRowHeight="15"/>
  <cols>
    <col bestFit="0" customWidth="1" min="1" max="1" style="269" width="11.375"/>
    <col bestFit="0" customWidth="1" min="2" max="2" style="234" width="39.375"/>
    <col bestFit="0" customWidth="1" min="3" max="3" style="234" width="11.875"/>
    <col bestFit="0" customWidth="1" min="4" max="4" style="234" width="10.125"/>
    <col bestFit="0" customWidth="1" min="5" max="5" style="234" width="10.5"/>
    <col bestFit="0" customWidth="1" min="6" max="6" style="234" width="10.625"/>
    <col bestFit="0" customWidth="1" min="7" max="7" style="234" width="17.875"/>
    <col bestFit="0" customWidth="1" min="8" max="8" style="234" width="15.375"/>
    <col bestFit="0" customWidth="1" min="9" max="9" style="234" width="18.625"/>
    <col bestFit="0" customWidth="1" min="10" max="10" style="234" width="14.5"/>
    <col bestFit="0" customWidth="1" min="11" max="11" style="234" width="17.375"/>
    <col bestFit="0" customWidth="1" min="12" max="12" style="234" width="15.125"/>
    <col bestFit="0" customWidth="1" min="13" max="13" style="234" width="18.5"/>
    <col bestFit="0" customWidth="1" min="14" max="14" style="234" width="17"/>
    <col bestFit="0" customWidth="1" min="15" max="15" style="234" width="17.625"/>
    <col bestFit="0" customWidth="1" min="16" max="16" style="234" width="9"/>
    <col bestFit="0" customWidth="1" min="17" max="17" style="234" width="17.75"/>
    <col bestFit="0" customWidth="1" min="18" max="18" style="234" width="18.375"/>
    <col bestFit="0" customWidth="1" min="19" max="19" style="234" width="9.125"/>
    <col bestFit="0" customWidth="1" min="20" max="20" style="234" width="9"/>
    <col bestFit="0" customWidth="1" min="21" max="21" style="234" width="22"/>
    <col bestFit="0" customWidth="1" min="22" max="22" style="234" width="22.625"/>
    <col bestFit="0" customWidth="1" min="23" max="23" style="234" width="14.875"/>
    <col bestFit="0" customWidth="1" min="24" max="24" style="233" width="10.625"/>
    <col bestFit="0" customWidth="1" min="25" max="25" style="233" width="9.25"/>
    <col bestFit="0" customWidth="1" min="26" max="26" style="233" width="11.125"/>
    <col bestFit="0" customWidth="1" min="27" max="27" style="233" width="11.875"/>
    <col bestFit="0" customWidth="1" min="28" max="28" style="233" width="15.625"/>
    <col bestFit="0" customWidth="1" min="29" max="30" style="233" width="15.875"/>
    <col bestFit="0" customWidth="1" min="31" max="31" style="233" width="20.75"/>
    <col bestFit="0" customWidth="1" min="32" max="32" style="233" width="18.375"/>
    <col bestFit="0" customWidth="1" min="33" max="33" style="233" width="29"/>
    <col bestFit="0" customWidth="1" min="34" max="253" style="233" width="9"/>
    <col bestFit="1" customWidth="1" min="254" max="254" style="233" width="3.875"/>
    <col bestFit="1" customWidth="1" min="255" max="255" style="233" width="16"/>
    <col bestFit="1" customWidth="0" min="256" max="256" style="233" width="16.625"/>
    <col bestFit="0" customWidth="0" min="257" max="16384" style="233" width="16.625"/>
  </cols>
  <sheetData>
    <row r="1" ht="17.25">
      <c r="P1" s="2"/>
      <c r="AD1" s="2"/>
    </row>
    <row r="2" ht="17.25">
      <c r="P2" s="4"/>
      <c r="AD2" s="4"/>
    </row>
    <row r="3" ht="17.25">
      <c r="P3" s="4"/>
      <c r="AD3" s="4"/>
    </row>
    <row r="4" ht="17.25">
      <c r="A4" s="248"/>
      <c r="B4" s="248"/>
      <c r="C4" s="248"/>
      <c r="D4" s="248"/>
      <c r="E4" s="248"/>
      <c r="F4" s="248"/>
      <c r="G4" s="248"/>
      <c r="H4" s="248"/>
      <c r="I4" s="248"/>
      <c r="J4" s="248"/>
      <c r="K4" s="248"/>
      <c r="L4" s="248"/>
      <c r="M4" s="248"/>
      <c r="N4" s="248"/>
      <c r="O4" s="248"/>
      <c r="P4" s="248"/>
      <c r="AD4" s="4"/>
    </row>
    <row r="5" ht="15.75">
      <c r="A5" s="248" t="s">
        <v>767</v>
      </c>
      <c r="B5" s="248"/>
      <c r="C5" s="248"/>
      <c r="D5" s="248"/>
      <c r="E5" s="248"/>
      <c r="F5" s="248"/>
      <c r="G5" s="248"/>
      <c r="H5" s="248"/>
      <c r="I5" s="248"/>
      <c r="J5" s="248"/>
      <c r="K5" s="248"/>
      <c r="L5" s="248"/>
      <c r="M5" s="248"/>
      <c r="N5" s="248"/>
      <c r="O5" s="248"/>
      <c r="P5" s="248"/>
      <c r="Q5" s="141"/>
      <c r="R5" s="141"/>
      <c r="S5" s="141"/>
      <c r="T5" s="141"/>
      <c r="U5" s="141"/>
      <c r="V5" s="141"/>
      <c r="W5" s="141"/>
      <c r="X5" s="141"/>
      <c r="Y5" s="141"/>
      <c r="Z5" s="141"/>
      <c r="AA5" s="141"/>
      <c r="AB5" s="141"/>
      <c r="AC5" s="141"/>
      <c r="AD5" s="141"/>
      <c r="AE5" s="141"/>
      <c r="AF5" s="141"/>
      <c r="AG5" s="141"/>
    </row>
    <row r="6" ht="15.75">
      <c r="A6" s="248"/>
      <c r="B6" s="248"/>
      <c r="C6" s="248"/>
      <c r="D6" s="248"/>
      <c r="E6" s="248"/>
      <c r="F6" s="248"/>
      <c r="G6" s="248"/>
      <c r="H6" s="248"/>
      <c r="I6" s="248"/>
      <c r="J6" s="248"/>
      <c r="K6" s="248"/>
      <c r="L6" s="248"/>
      <c r="M6" s="248"/>
      <c r="N6" s="248"/>
      <c r="O6" s="248"/>
      <c r="P6" s="248"/>
      <c r="Q6" s="141"/>
      <c r="R6" s="141"/>
      <c r="S6" s="141"/>
      <c r="T6" s="141"/>
      <c r="U6" s="141"/>
      <c r="V6" s="141"/>
      <c r="W6" s="141"/>
      <c r="X6" s="141"/>
      <c r="Y6" s="141"/>
      <c r="Z6" s="141"/>
      <c r="AA6" s="141"/>
      <c r="AB6" s="141"/>
      <c r="AC6" s="141"/>
      <c r="AD6" s="141"/>
      <c r="AE6" s="141"/>
      <c r="AF6" s="141"/>
      <c r="AG6" s="141"/>
    </row>
    <row r="7" ht="15.75">
      <c r="A7" s="9" t="s">
        <v>368</v>
      </c>
      <c r="B7" s="9"/>
      <c r="C7" s="9"/>
      <c r="D7" s="9"/>
      <c r="E7" s="9"/>
      <c r="F7" s="9"/>
      <c r="G7" s="9"/>
      <c r="H7" s="9"/>
      <c r="I7" s="9"/>
      <c r="J7" s="9"/>
      <c r="K7" s="9"/>
      <c r="L7" s="9"/>
      <c r="M7" s="9"/>
      <c r="N7" s="9"/>
      <c r="O7" s="9"/>
      <c r="P7" s="9"/>
      <c r="Q7" s="224"/>
      <c r="R7" s="224"/>
      <c r="S7" s="224"/>
      <c r="T7" s="224"/>
      <c r="U7" s="224"/>
      <c r="V7" s="224"/>
      <c r="W7" s="224"/>
      <c r="X7" s="224"/>
      <c r="Y7" s="224"/>
      <c r="Z7" s="224"/>
      <c r="AA7" s="224"/>
      <c r="AB7" s="224"/>
      <c r="AC7" s="224"/>
      <c r="AD7" s="224"/>
      <c r="AE7" s="224"/>
      <c r="AF7" s="224"/>
      <c r="AG7" s="224"/>
    </row>
    <row r="8" ht="15.75">
      <c r="A8" s="270" t="s">
        <v>6</v>
      </c>
      <c r="B8" s="270"/>
      <c r="C8" s="270"/>
      <c r="D8" s="270"/>
      <c r="E8" s="270"/>
      <c r="F8" s="270"/>
      <c r="G8" s="270"/>
      <c r="H8" s="270"/>
      <c r="I8" s="270"/>
      <c r="J8" s="270"/>
      <c r="K8" s="270"/>
      <c r="L8" s="270"/>
      <c r="M8" s="270"/>
      <c r="N8" s="270"/>
      <c r="O8" s="270"/>
      <c r="P8" s="270"/>
      <c r="Q8" s="59"/>
      <c r="R8" s="59"/>
      <c r="S8" s="59"/>
      <c r="T8" s="59"/>
      <c r="U8" s="59"/>
      <c r="V8" s="59"/>
      <c r="W8" s="59"/>
      <c r="X8" s="59"/>
      <c r="Y8" s="59"/>
      <c r="Z8" s="59"/>
      <c r="AA8" s="59"/>
      <c r="AB8" s="59"/>
      <c r="AC8" s="59"/>
      <c r="AD8" s="59"/>
      <c r="AE8" s="59"/>
      <c r="AF8" s="59"/>
      <c r="AG8" s="59"/>
    </row>
    <row r="9" ht="15">
      <c r="A9" s="249"/>
      <c r="B9" s="249"/>
      <c r="C9" s="249"/>
      <c r="D9" s="249"/>
      <c r="E9" s="249"/>
      <c r="F9" s="249"/>
      <c r="G9" s="249"/>
      <c r="H9" s="249"/>
      <c r="I9" s="249"/>
      <c r="J9" s="249"/>
      <c r="K9" s="249"/>
      <c r="L9" s="249"/>
      <c r="M9" s="249"/>
      <c r="N9" s="249"/>
      <c r="O9" s="249"/>
      <c r="P9" s="249"/>
      <c r="Q9" s="233"/>
      <c r="R9" s="233"/>
      <c r="S9" s="233"/>
      <c r="T9" s="233"/>
      <c r="U9" s="233"/>
      <c r="V9" s="233"/>
      <c r="W9" s="233"/>
      <c r="X9" s="233"/>
      <c r="Y9" s="233"/>
      <c r="Z9" s="233"/>
      <c r="AA9" s="233"/>
      <c r="AB9" s="233"/>
      <c r="AC9" s="233"/>
      <c r="AD9" s="233"/>
      <c r="AE9" s="233"/>
      <c r="AF9" s="233"/>
      <c r="AG9" s="233"/>
    </row>
    <row r="10" ht="18" customHeight="1">
      <c r="A10" s="12" t="s">
        <v>369</v>
      </c>
      <c r="B10" s="12"/>
      <c r="C10" s="12"/>
      <c r="D10" s="12"/>
      <c r="E10" s="12"/>
      <c r="F10" s="12"/>
      <c r="G10" s="12"/>
      <c r="H10" s="12"/>
      <c r="I10" s="12"/>
      <c r="J10" s="12"/>
      <c r="K10" s="12"/>
      <c r="L10" s="12"/>
      <c r="M10" s="12"/>
      <c r="N10" s="12"/>
      <c r="O10" s="12"/>
      <c r="P10" s="12"/>
      <c r="Q10" s="250"/>
      <c r="R10" s="250"/>
      <c r="S10" s="250"/>
      <c r="T10" s="250"/>
      <c r="U10" s="250"/>
      <c r="V10" s="250"/>
      <c r="W10" s="250"/>
      <c r="X10" s="250"/>
      <c r="Y10" s="250"/>
      <c r="Z10" s="250"/>
      <c r="AA10" s="250"/>
      <c r="AB10" s="250"/>
      <c r="AC10" s="250"/>
      <c r="AD10" s="250"/>
      <c r="AE10" s="250"/>
      <c r="AF10" s="250"/>
      <c r="AG10" s="250"/>
    </row>
    <row r="11" ht="18" customHeight="1">
      <c r="A11" s="12"/>
      <c r="B11" s="12"/>
      <c r="C11" s="12"/>
      <c r="D11" s="12"/>
      <c r="E11" s="12"/>
      <c r="F11" s="12"/>
      <c r="G11" s="12"/>
      <c r="H11" s="12"/>
      <c r="I11" s="12"/>
      <c r="J11" s="12"/>
      <c r="K11" s="12"/>
      <c r="L11" s="12"/>
      <c r="M11" s="12"/>
      <c r="N11" s="12"/>
      <c r="O11" s="12"/>
      <c r="P11" s="12"/>
      <c r="Q11" s="250"/>
      <c r="R11" s="250"/>
      <c r="S11" s="250"/>
      <c r="T11" s="250"/>
      <c r="U11" s="250"/>
      <c r="V11" s="250"/>
      <c r="W11" s="250"/>
      <c r="X11" s="250"/>
      <c r="Y11" s="250"/>
      <c r="Z11" s="250"/>
      <c r="AA11" s="250"/>
      <c r="AB11" s="250"/>
      <c r="AC11" s="250"/>
      <c r="AD11" s="250"/>
      <c r="AE11" s="250"/>
      <c r="AF11" s="250"/>
      <c r="AG11" s="250"/>
    </row>
    <row r="12" ht="17.25">
      <c r="A12" s="12" t="s">
        <v>8</v>
      </c>
      <c r="B12" s="12"/>
      <c r="C12" s="12"/>
      <c r="D12" s="12"/>
      <c r="E12" s="12"/>
      <c r="F12" s="12"/>
      <c r="G12" s="12"/>
      <c r="H12" s="12"/>
      <c r="I12" s="12"/>
      <c r="J12" s="12"/>
      <c r="K12" s="12"/>
      <c r="L12" s="12"/>
      <c r="M12" s="12"/>
      <c r="N12" s="12"/>
      <c r="O12" s="12"/>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ht="16.5" customHeight="1">
      <c r="A13" s="271" t="s">
        <v>768</v>
      </c>
      <c r="B13" s="271"/>
      <c r="C13" s="271"/>
      <c r="D13" s="271"/>
      <c r="E13" s="271"/>
      <c r="F13" s="271"/>
      <c r="G13" s="271"/>
      <c r="H13" s="271"/>
      <c r="I13" s="271"/>
      <c r="J13" s="271"/>
      <c r="K13" s="271"/>
      <c r="L13" s="271"/>
      <c r="M13" s="271"/>
      <c r="N13" s="271"/>
      <c r="O13" s="271"/>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ht="15">
      <c r="A14" s="251"/>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row>
    <row r="15" ht="59.25" customHeight="1">
      <c r="A15" s="272" t="s">
        <v>769</v>
      </c>
      <c r="B15" s="273" t="s">
        <v>770</v>
      </c>
      <c r="C15" s="273" t="s">
        <v>771</v>
      </c>
      <c r="D15" s="274" t="s">
        <v>772</v>
      </c>
      <c r="E15" s="274"/>
      <c r="F15" s="274"/>
      <c r="G15" s="273" t="s">
        <v>773</v>
      </c>
      <c r="H15" s="275" t="s">
        <v>774</v>
      </c>
      <c r="I15" s="276"/>
      <c r="J15" s="275" t="s">
        <v>775</v>
      </c>
      <c r="K15" s="276"/>
      <c r="L15" s="275" t="s">
        <v>776</v>
      </c>
      <c r="M15" s="276"/>
      <c r="N15" s="275" t="s">
        <v>777</v>
      </c>
      <c r="O15" s="276"/>
      <c r="R15" s="234"/>
    </row>
    <row r="16" ht="75">
      <c r="A16" s="277"/>
      <c r="B16" s="278"/>
      <c r="C16" s="278"/>
      <c r="D16" s="273" t="s">
        <v>778</v>
      </c>
      <c r="E16" s="273" t="s">
        <v>779</v>
      </c>
      <c r="F16" s="273" t="s">
        <v>780</v>
      </c>
      <c r="G16" s="278"/>
      <c r="H16" s="274" t="s">
        <v>781</v>
      </c>
      <c r="I16" s="274" t="s">
        <v>393</v>
      </c>
      <c r="J16" s="274" t="s">
        <v>781</v>
      </c>
      <c r="K16" s="274" t="s">
        <v>393</v>
      </c>
      <c r="L16" s="274" t="s">
        <v>781</v>
      </c>
      <c r="M16" s="274" t="s">
        <v>782</v>
      </c>
      <c r="N16" s="274" t="s">
        <v>781</v>
      </c>
      <c r="O16" s="274" t="s">
        <v>782</v>
      </c>
    </row>
    <row r="17" ht="15.75">
      <c r="A17" s="279">
        <v>1</v>
      </c>
      <c r="B17" s="274">
        <v>2</v>
      </c>
      <c r="C17" s="274">
        <v>3</v>
      </c>
      <c r="D17" s="274">
        <v>4</v>
      </c>
      <c r="E17" s="274">
        <v>5</v>
      </c>
      <c r="F17" s="274">
        <v>6</v>
      </c>
      <c r="G17" s="274">
        <v>7</v>
      </c>
      <c r="H17" s="274">
        <v>8</v>
      </c>
      <c r="I17" s="274">
        <v>9</v>
      </c>
      <c r="J17" s="274">
        <v>10</v>
      </c>
      <c r="K17" s="274">
        <v>11</v>
      </c>
      <c r="L17" s="274">
        <v>12</v>
      </c>
      <c r="M17" s="274">
        <v>13</v>
      </c>
      <c r="N17" s="274">
        <v>14</v>
      </c>
      <c r="O17" s="274">
        <v>15</v>
      </c>
    </row>
    <row r="18" ht="38.25" customHeight="1">
      <c r="A18" s="279" t="s">
        <v>255</v>
      </c>
      <c r="B18" s="274" t="s">
        <v>783</v>
      </c>
      <c r="C18" s="274" t="s">
        <v>784</v>
      </c>
      <c r="D18" s="274" t="s">
        <v>258</v>
      </c>
      <c r="E18" s="274" t="s">
        <v>258</v>
      </c>
      <c r="F18" s="274" t="s">
        <v>258</v>
      </c>
      <c r="G18" s="274" t="s">
        <v>258</v>
      </c>
      <c r="H18" s="274" t="s">
        <v>258</v>
      </c>
      <c r="I18" s="274" t="s">
        <v>258</v>
      </c>
      <c r="J18" s="274" t="s">
        <v>258</v>
      </c>
      <c r="K18" s="274" t="s">
        <v>258</v>
      </c>
      <c r="L18" s="274" t="s">
        <v>258</v>
      </c>
      <c r="M18" s="274" t="s">
        <v>258</v>
      </c>
      <c r="N18" s="274" t="s">
        <v>258</v>
      </c>
      <c r="O18" s="274" t="s">
        <v>258</v>
      </c>
    </row>
    <row r="19" ht="84" customHeight="1">
      <c r="A19" s="279" t="s">
        <v>259</v>
      </c>
      <c r="B19" s="43" t="s">
        <v>785</v>
      </c>
      <c r="C19" s="274" t="s">
        <v>258</v>
      </c>
      <c r="D19" s="274" t="s">
        <v>258</v>
      </c>
      <c r="E19" s="274" t="s">
        <v>258</v>
      </c>
      <c r="F19" s="274" t="s">
        <v>258</v>
      </c>
      <c r="G19" s="274" t="s">
        <v>258</v>
      </c>
      <c r="H19" s="274" t="s">
        <v>258</v>
      </c>
      <c r="I19" s="274" t="s">
        <v>258</v>
      </c>
      <c r="J19" s="274" t="s">
        <v>258</v>
      </c>
      <c r="K19" s="274" t="s">
        <v>258</v>
      </c>
      <c r="L19" s="274" t="s">
        <v>258</v>
      </c>
      <c r="M19" s="274" t="s">
        <v>258</v>
      </c>
      <c r="N19" s="274" t="s">
        <v>258</v>
      </c>
      <c r="O19" s="274" t="s">
        <v>258</v>
      </c>
    </row>
    <row r="20" ht="48" customHeight="1">
      <c r="A20" s="279" t="s">
        <v>261</v>
      </c>
      <c r="B20" s="280" t="s">
        <v>786</v>
      </c>
      <c r="C20" s="274" t="s">
        <v>787</v>
      </c>
      <c r="D20" s="274"/>
      <c r="E20" s="274"/>
      <c r="F20" s="274"/>
      <c r="G20" s="274"/>
      <c r="H20" s="274"/>
      <c r="I20" s="274"/>
      <c r="J20" s="274"/>
      <c r="K20" s="274"/>
      <c r="L20" s="274"/>
      <c r="M20" s="274"/>
      <c r="N20" s="274"/>
      <c r="O20" s="274"/>
    </row>
    <row r="21" ht="40.5" customHeight="1">
      <c r="A21" s="279"/>
      <c r="B21" s="280"/>
      <c r="C21" s="274" t="s">
        <v>788</v>
      </c>
      <c r="D21" s="274"/>
      <c r="E21" s="274"/>
      <c r="F21" s="274"/>
      <c r="G21" s="274"/>
      <c r="H21" s="274"/>
      <c r="I21" s="274"/>
      <c r="J21" s="274"/>
      <c r="K21" s="274"/>
      <c r="L21" s="274"/>
      <c r="M21" s="274"/>
      <c r="N21" s="274"/>
      <c r="O21" s="274"/>
    </row>
    <row r="22" ht="28.5" customHeight="1">
      <c r="A22" s="279" t="s">
        <v>263</v>
      </c>
      <c r="B22" s="280" t="s">
        <v>789</v>
      </c>
      <c r="C22" s="274" t="s">
        <v>787</v>
      </c>
      <c r="D22" s="274"/>
      <c r="E22" s="274"/>
      <c r="F22" s="274"/>
      <c r="G22" s="274"/>
      <c r="H22" s="274"/>
      <c r="I22" s="274"/>
      <c r="J22" s="274"/>
      <c r="K22" s="274"/>
      <c r="L22" s="274"/>
      <c r="M22" s="274"/>
      <c r="N22" s="274"/>
      <c r="O22" s="274"/>
    </row>
    <row r="23" ht="26.25" customHeight="1">
      <c r="A23" s="279"/>
      <c r="B23" s="280"/>
      <c r="C23" s="274" t="s">
        <v>788</v>
      </c>
      <c r="D23" s="274"/>
      <c r="E23" s="274"/>
      <c r="F23" s="274"/>
      <c r="G23" s="274"/>
      <c r="H23" s="274"/>
      <c r="I23" s="274"/>
      <c r="J23" s="274"/>
      <c r="K23" s="274"/>
      <c r="L23" s="274"/>
      <c r="M23" s="274"/>
      <c r="N23" s="274"/>
      <c r="O23" s="274"/>
    </row>
    <row r="24" ht="25.5" customHeight="1">
      <c r="A24" s="279" t="s">
        <v>265</v>
      </c>
      <c r="B24" s="280" t="s">
        <v>790</v>
      </c>
      <c r="C24" s="274" t="s">
        <v>787</v>
      </c>
      <c r="D24" s="274"/>
      <c r="E24" s="274"/>
      <c r="F24" s="274"/>
      <c r="G24" s="274"/>
      <c r="H24" s="274"/>
      <c r="I24" s="274"/>
      <c r="J24" s="274"/>
      <c r="K24" s="274"/>
      <c r="L24" s="274"/>
      <c r="M24" s="274"/>
      <c r="N24" s="274"/>
      <c r="O24" s="274"/>
    </row>
    <row r="25" ht="23.25" customHeight="1">
      <c r="A25" s="279"/>
      <c r="B25" s="280"/>
      <c r="C25" s="274" t="s">
        <v>788</v>
      </c>
      <c r="D25" s="274"/>
      <c r="E25" s="274"/>
      <c r="F25" s="274"/>
      <c r="G25" s="274"/>
      <c r="H25" s="274"/>
      <c r="I25" s="274"/>
      <c r="J25" s="274"/>
      <c r="K25" s="274"/>
      <c r="L25" s="274"/>
      <c r="M25" s="274"/>
      <c r="N25" s="274"/>
      <c r="O25" s="274"/>
    </row>
    <row r="26" ht="29.25" customHeight="1">
      <c r="A26" s="279" t="s">
        <v>267</v>
      </c>
      <c r="B26" s="280" t="s">
        <v>791</v>
      </c>
      <c r="C26" s="274" t="s">
        <v>787</v>
      </c>
      <c r="D26" s="274"/>
      <c r="E26" s="274"/>
      <c r="F26" s="274"/>
      <c r="G26" s="274"/>
      <c r="H26" s="274"/>
      <c r="I26" s="274"/>
      <c r="J26" s="274"/>
      <c r="K26" s="274"/>
      <c r="L26" s="274"/>
      <c r="M26" s="274"/>
      <c r="N26" s="274"/>
      <c r="O26" s="274"/>
    </row>
    <row r="27" ht="32.25" customHeight="1">
      <c r="A27" s="279"/>
      <c r="B27" s="280"/>
      <c r="C27" s="274" t="s">
        <v>788</v>
      </c>
      <c r="D27" s="274"/>
      <c r="E27" s="274"/>
      <c r="F27" s="274"/>
      <c r="G27" s="274"/>
      <c r="H27" s="274"/>
      <c r="I27" s="274"/>
      <c r="J27" s="274"/>
      <c r="K27" s="274"/>
      <c r="L27" s="274"/>
      <c r="M27" s="274"/>
      <c r="N27" s="274"/>
      <c r="O27" s="274"/>
    </row>
    <row r="28" ht="24.75" customHeight="1">
      <c r="A28" s="279" t="s">
        <v>792</v>
      </c>
      <c r="B28" s="280" t="s">
        <v>793</v>
      </c>
      <c r="C28" s="274" t="s">
        <v>787</v>
      </c>
      <c r="D28" s="274"/>
      <c r="E28" s="274"/>
      <c r="F28" s="274"/>
      <c r="G28" s="274"/>
      <c r="H28" s="274"/>
      <c r="I28" s="274"/>
      <c r="J28" s="274"/>
      <c r="K28" s="274"/>
      <c r="L28" s="274"/>
      <c r="M28" s="274"/>
      <c r="N28" s="274"/>
      <c r="O28" s="274"/>
    </row>
    <row r="29" ht="24.75" customHeight="1">
      <c r="A29" s="279"/>
      <c r="B29" s="280"/>
      <c r="C29" s="274" t="s">
        <v>788</v>
      </c>
      <c r="D29" s="274"/>
      <c r="E29" s="274"/>
      <c r="F29" s="274"/>
      <c r="G29" s="274"/>
      <c r="H29" s="274"/>
      <c r="I29" s="274"/>
      <c r="J29" s="274"/>
      <c r="K29" s="274"/>
      <c r="L29" s="274"/>
      <c r="M29" s="274"/>
      <c r="N29" s="274"/>
      <c r="O29" s="274"/>
    </row>
    <row r="30" ht="39.75" customHeight="1">
      <c r="A30" s="279" t="s">
        <v>269</v>
      </c>
      <c r="B30" s="280" t="s">
        <v>794</v>
      </c>
      <c r="C30" s="274" t="s">
        <v>787</v>
      </c>
      <c r="D30" s="274"/>
      <c r="E30" s="274"/>
      <c r="F30" s="274"/>
      <c r="G30" s="274"/>
      <c r="H30" s="274"/>
      <c r="I30" s="274"/>
      <c r="J30" s="274"/>
      <c r="K30" s="274"/>
      <c r="L30" s="274"/>
      <c r="M30" s="274"/>
      <c r="N30" s="274"/>
      <c r="O30" s="274"/>
    </row>
    <row r="31" ht="45" customHeight="1">
      <c r="A31" s="279"/>
      <c r="B31" s="280"/>
      <c r="C31" s="274" t="s">
        <v>788</v>
      </c>
      <c r="D31" s="274"/>
      <c r="E31" s="274"/>
      <c r="F31" s="274"/>
      <c r="G31" s="274"/>
      <c r="H31" s="274"/>
      <c r="I31" s="274"/>
      <c r="J31" s="274"/>
      <c r="K31" s="274"/>
      <c r="L31" s="274"/>
      <c r="M31" s="274"/>
      <c r="N31" s="274"/>
      <c r="O31" s="274"/>
    </row>
    <row r="32" ht="28.5" customHeight="1">
      <c r="A32" s="279" t="s">
        <v>271</v>
      </c>
      <c r="B32" s="280" t="s">
        <v>789</v>
      </c>
      <c r="C32" s="274" t="s">
        <v>787</v>
      </c>
      <c r="D32" s="274"/>
      <c r="E32" s="274"/>
      <c r="F32" s="274"/>
      <c r="G32" s="274"/>
      <c r="H32" s="274"/>
      <c r="I32" s="274"/>
      <c r="J32" s="274"/>
      <c r="K32" s="274"/>
      <c r="L32" s="274"/>
      <c r="M32" s="274"/>
      <c r="N32" s="274"/>
      <c r="O32" s="274"/>
    </row>
    <row r="33" ht="26.25" customHeight="1">
      <c r="A33" s="279"/>
      <c r="B33" s="280"/>
      <c r="C33" s="274" t="s">
        <v>788</v>
      </c>
      <c r="D33" s="274"/>
      <c r="E33" s="274"/>
      <c r="F33" s="274"/>
      <c r="G33" s="274"/>
      <c r="H33" s="274"/>
      <c r="I33" s="274"/>
      <c r="J33" s="274"/>
      <c r="K33" s="274"/>
      <c r="L33" s="274"/>
      <c r="M33" s="274"/>
      <c r="N33" s="274"/>
      <c r="O33" s="274"/>
    </row>
    <row r="34" ht="30.75" customHeight="1">
      <c r="A34" s="279" t="s">
        <v>283</v>
      </c>
      <c r="B34" s="280" t="s">
        <v>790</v>
      </c>
      <c r="C34" s="274" t="s">
        <v>787</v>
      </c>
      <c r="D34" s="274"/>
      <c r="E34" s="274"/>
      <c r="F34" s="274"/>
      <c r="G34" s="274"/>
      <c r="H34" s="274"/>
      <c r="I34" s="274"/>
      <c r="J34" s="274"/>
      <c r="K34" s="274"/>
      <c r="L34" s="274"/>
      <c r="M34" s="274"/>
      <c r="N34" s="274"/>
      <c r="O34" s="274"/>
    </row>
    <row r="35" ht="30.75" customHeight="1">
      <c r="A35" s="279"/>
      <c r="B35" s="280"/>
      <c r="C35" s="274" t="s">
        <v>788</v>
      </c>
      <c r="D35" s="274"/>
      <c r="E35" s="274"/>
      <c r="F35" s="274"/>
      <c r="G35" s="274"/>
      <c r="H35" s="274"/>
      <c r="I35" s="274"/>
      <c r="J35" s="274"/>
      <c r="K35" s="274"/>
      <c r="L35" s="274"/>
      <c r="M35" s="274"/>
      <c r="N35" s="274"/>
      <c r="O35" s="274"/>
    </row>
    <row r="36" ht="30.75" customHeight="1">
      <c r="A36" s="279" t="s">
        <v>795</v>
      </c>
      <c r="B36" s="280" t="s">
        <v>791</v>
      </c>
      <c r="C36" s="274" t="s">
        <v>787</v>
      </c>
      <c r="D36" s="274"/>
      <c r="E36" s="274"/>
      <c r="F36" s="274"/>
      <c r="G36" s="274"/>
      <c r="H36" s="274"/>
      <c r="I36" s="274"/>
      <c r="J36" s="274"/>
      <c r="K36" s="274"/>
      <c r="L36" s="274"/>
      <c r="M36" s="274"/>
      <c r="N36" s="274"/>
      <c r="O36" s="274"/>
    </row>
    <row r="37" ht="27.75" customHeight="1">
      <c r="A37" s="279"/>
      <c r="B37" s="280"/>
      <c r="C37" s="274" t="s">
        <v>788</v>
      </c>
      <c r="D37" s="274"/>
      <c r="E37" s="274"/>
      <c r="F37" s="274"/>
      <c r="G37" s="274"/>
      <c r="H37" s="274"/>
      <c r="I37" s="274"/>
      <c r="J37" s="274"/>
      <c r="K37" s="274"/>
      <c r="L37" s="274"/>
      <c r="M37" s="274"/>
      <c r="N37" s="274"/>
      <c r="O37" s="274"/>
    </row>
    <row r="38" ht="30.75" customHeight="1">
      <c r="A38" s="279" t="s">
        <v>796</v>
      </c>
      <c r="B38" s="280" t="s">
        <v>793</v>
      </c>
      <c r="C38" s="274" t="s">
        <v>787</v>
      </c>
      <c r="D38" s="274"/>
      <c r="E38" s="274"/>
      <c r="F38" s="274"/>
      <c r="G38" s="274"/>
      <c r="H38" s="274"/>
      <c r="I38" s="274"/>
      <c r="J38" s="274"/>
      <c r="K38" s="274"/>
      <c r="L38" s="274"/>
      <c r="M38" s="274"/>
      <c r="N38" s="274"/>
      <c r="O38" s="274"/>
    </row>
    <row r="39" ht="32.25" customHeight="1">
      <c r="A39" s="279"/>
      <c r="B39" s="280"/>
      <c r="C39" s="274" t="s">
        <v>788</v>
      </c>
      <c r="D39" s="274"/>
      <c r="E39" s="274"/>
      <c r="F39" s="274"/>
      <c r="G39" s="274"/>
      <c r="H39" s="274"/>
      <c r="I39" s="274"/>
      <c r="J39" s="274"/>
      <c r="K39" s="274"/>
      <c r="L39" s="274"/>
      <c r="M39" s="274"/>
      <c r="N39" s="274"/>
      <c r="O39" s="274"/>
    </row>
    <row r="40" ht="40.5" customHeight="1">
      <c r="A40" s="279" t="s">
        <v>285</v>
      </c>
      <c r="B40" s="280" t="s">
        <v>797</v>
      </c>
      <c r="C40" s="274" t="s">
        <v>787</v>
      </c>
      <c r="D40" s="274"/>
      <c r="E40" s="274"/>
      <c r="F40" s="274"/>
      <c r="G40" s="274"/>
      <c r="H40" s="274"/>
      <c r="I40" s="274"/>
      <c r="J40" s="274"/>
      <c r="K40" s="274"/>
      <c r="L40" s="274"/>
      <c r="M40" s="274"/>
      <c r="N40" s="274"/>
      <c r="O40" s="274"/>
    </row>
    <row r="41" ht="33" customHeight="1">
      <c r="A41" s="279"/>
      <c r="B41" s="280"/>
      <c r="C41" s="274" t="s">
        <v>788</v>
      </c>
      <c r="D41" s="274"/>
      <c r="E41" s="274"/>
      <c r="F41" s="274"/>
      <c r="G41" s="274"/>
      <c r="H41" s="274"/>
      <c r="I41" s="274"/>
      <c r="J41" s="274"/>
      <c r="K41" s="274"/>
      <c r="L41" s="274"/>
      <c r="M41" s="274"/>
      <c r="N41" s="274"/>
      <c r="O41" s="274"/>
    </row>
    <row r="42" ht="27" customHeight="1">
      <c r="A42" s="279" t="s">
        <v>287</v>
      </c>
      <c r="B42" s="280" t="s">
        <v>789</v>
      </c>
      <c r="C42" s="274" t="s">
        <v>787</v>
      </c>
      <c r="D42" s="274"/>
      <c r="E42" s="274"/>
      <c r="F42" s="274"/>
      <c r="G42" s="274"/>
      <c r="H42" s="274"/>
      <c r="I42" s="274"/>
      <c r="J42" s="274"/>
      <c r="K42" s="274"/>
      <c r="L42" s="274"/>
      <c r="M42" s="274"/>
      <c r="N42" s="274"/>
      <c r="O42" s="274"/>
    </row>
    <row r="43" ht="30.75" customHeight="1">
      <c r="A43" s="279"/>
      <c r="B43" s="280"/>
      <c r="C43" s="274" t="s">
        <v>788</v>
      </c>
      <c r="D43" s="274"/>
      <c r="E43" s="274"/>
      <c r="F43" s="274"/>
      <c r="G43" s="274"/>
      <c r="H43" s="274"/>
      <c r="I43" s="274"/>
      <c r="J43" s="274"/>
      <c r="K43" s="274"/>
      <c r="L43" s="274"/>
      <c r="M43" s="274"/>
      <c r="N43" s="274"/>
      <c r="O43" s="274"/>
    </row>
    <row r="44" ht="30.75" customHeight="1">
      <c r="A44" s="279" t="s">
        <v>295</v>
      </c>
      <c r="B44" s="280" t="s">
        <v>790</v>
      </c>
      <c r="C44" s="274" t="s">
        <v>787</v>
      </c>
      <c r="D44" s="274"/>
      <c r="E44" s="274"/>
      <c r="F44" s="274"/>
      <c r="G44" s="274"/>
      <c r="H44" s="274"/>
      <c r="I44" s="274"/>
      <c r="J44" s="274"/>
      <c r="K44" s="274"/>
      <c r="L44" s="274"/>
      <c r="M44" s="274"/>
      <c r="N44" s="274"/>
      <c r="O44" s="274"/>
    </row>
    <row r="45" ht="29.25" customHeight="1">
      <c r="A45" s="279"/>
      <c r="B45" s="280"/>
      <c r="C45" s="274" t="s">
        <v>788</v>
      </c>
      <c r="D45" s="274"/>
      <c r="E45" s="274"/>
      <c r="F45" s="274"/>
      <c r="G45" s="274"/>
      <c r="H45" s="274"/>
      <c r="I45" s="274"/>
      <c r="J45" s="274"/>
      <c r="K45" s="274"/>
      <c r="L45" s="274"/>
      <c r="M45" s="274"/>
      <c r="N45" s="274"/>
      <c r="O45" s="274"/>
    </row>
    <row r="46" ht="31.5" customHeight="1">
      <c r="A46" s="279" t="s">
        <v>798</v>
      </c>
      <c r="B46" s="280" t="s">
        <v>791</v>
      </c>
      <c r="C46" s="274" t="s">
        <v>787</v>
      </c>
      <c r="D46" s="274"/>
      <c r="E46" s="274"/>
      <c r="F46" s="274"/>
      <c r="G46" s="274"/>
      <c r="H46" s="274"/>
      <c r="I46" s="274"/>
      <c r="J46" s="274"/>
      <c r="K46" s="274"/>
      <c r="L46" s="274"/>
      <c r="M46" s="274"/>
      <c r="N46" s="274"/>
      <c r="O46" s="274"/>
    </row>
    <row r="47" ht="30.75" customHeight="1">
      <c r="A47" s="279"/>
      <c r="B47" s="280"/>
      <c r="C47" s="274" t="s">
        <v>788</v>
      </c>
      <c r="D47" s="274"/>
      <c r="E47" s="274"/>
      <c r="F47" s="274"/>
      <c r="G47" s="274"/>
      <c r="H47" s="274"/>
      <c r="I47" s="274"/>
      <c r="J47" s="274"/>
      <c r="K47" s="274"/>
      <c r="L47" s="274"/>
      <c r="M47" s="274"/>
      <c r="N47" s="274"/>
      <c r="O47" s="274"/>
    </row>
    <row r="48" ht="27.75" customHeight="1">
      <c r="A48" s="279" t="s">
        <v>799</v>
      </c>
      <c r="B48" s="280" t="s">
        <v>793</v>
      </c>
      <c r="C48" s="274" t="s">
        <v>787</v>
      </c>
      <c r="D48" s="274"/>
      <c r="E48" s="274"/>
      <c r="F48" s="274"/>
      <c r="G48" s="274"/>
      <c r="H48" s="274"/>
      <c r="I48" s="274"/>
      <c r="J48" s="274"/>
      <c r="K48" s="274"/>
      <c r="L48" s="274"/>
      <c r="M48" s="274"/>
      <c r="N48" s="274"/>
      <c r="O48" s="274"/>
    </row>
    <row r="49" ht="27.75" customHeight="1">
      <c r="A49" s="279"/>
      <c r="B49" s="280"/>
      <c r="C49" s="274" t="s">
        <v>788</v>
      </c>
      <c r="D49" s="274"/>
      <c r="E49" s="274"/>
      <c r="F49" s="274"/>
      <c r="G49" s="274"/>
      <c r="H49" s="274"/>
      <c r="I49" s="274"/>
      <c r="J49" s="280"/>
      <c r="K49" s="280"/>
      <c r="L49" s="280"/>
      <c r="M49" s="280"/>
      <c r="N49" s="280"/>
      <c r="O49" s="280"/>
    </row>
    <row r="50" ht="102.75" customHeight="1">
      <c r="A50" s="279" t="s">
        <v>300</v>
      </c>
      <c r="B50" s="280" t="s">
        <v>800</v>
      </c>
      <c r="C50" s="274" t="s">
        <v>801</v>
      </c>
      <c r="D50" s="274"/>
      <c r="E50" s="274"/>
      <c r="F50" s="274"/>
      <c r="G50" s="274"/>
      <c r="H50" s="274"/>
      <c r="I50" s="274"/>
      <c r="J50" s="280"/>
      <c r="K50" s="280"/>
      <c r="L50" s="280"/>
      <c r="M50" s="280"/>
      <c r="N50" s="280"/>
      <c r="O50" s="280"/>
    </row>
    <row r="51" ht="39.75" customHeight="1">
      <c r="A51" s="279" t="s">
        <v>302</v>
      </c>
      <c r="B51" s="280" t="s">
        <v>802</v>
      </c>
      <c r="C51" s="274" t="s">
        <v>801</v>
      </c>
      <c r="D51" s="274"/>
      <c r="E51" s="274"/>
      <c r="F51" s="274"/>
      <c r="G51" s="274"/>
      <c r="H51" s="274"/>
      <c r="I51" s="274"/>
      <c r="J51" s="280"/>
      <c r="K51" s="280"/>
      <c r="L51" s="280"/>
      <c r="M51" s="280"/>
      <c r="N51" s="280"/>
      <c r="O51" s="280"/>
    </row>
    <row r="52" ht="30">
      <c r="A52" s="279" t="s">
        <v>304</v>
      </c>
      <c r="B52" s="280" t="s">
        <v>803</v>
      </c>
      <c r="C52" s="274" t="s">
        <v>801</v>
      </c>
      <c r="D52" s="274"/>
      <c r="E52" s="274"/>
      <c r="F52" s="274"/>
      <c r="G52" s="274"/>
      <c r="H52" s="274"/>
      <c r="I52" s="274"/>
      <c r="J52" s="280"/>
      <c r="K52" s="280"/>
      <c r="L52" s="280"/>
      <c r="M52" s="280"/>
      <c r="N52" s="280"/>
      <c r="O52" s="280"/>
    </row>
    <row r="53" ht="54.75" customHeight="1">
      <c r="A53" s="279" t="s">
        <v>804</v>
      </c>
      <c r="B53" s="280" t="s">
        <v>805</v>
      </c>
      <c r="C53" s="274" t="s">
        <v>801</v>
      </c>
      <c r="D53" s="274"/>
      <c r="E53" s="274"/>
      <c r="F53" s="274"/>
      <c r="G53" s="274"/>
      <c r="H53" s="274"/>
      <c r="I53" s="274"/>
      <c r="J53" s="280"/>
      <c r="K53" s="280"/>
      <c r="L53" s="280"/>
      <c r="M53" s="280"/>
      <c r="N53" s="280"/>
      <c r="O53" s="280"/>
    </row>
    <row r="54" ht="48.75" customHeight="1">
      <c r="A54" s="279" t="s">
        <v>806</v>
      </c>
      <c r="B54" s="280" t="s">
        <v>807</v>
      </c>
      <c r="C54" s="274" t="s">
        <v>801</v>
      </c>
      <c r="D54" s="274"/>
      <c r="E54" s="274"/>
      <c r="F54" s="274"/>
      <c r="G54" s="274"/>
      <c r="H54" s="274"/>
      <c r="I54" s="274"/>
      <c r="J54" s="280"/>
      <c r="K54" s="280"/>
      <c r="L54" s="280"/>
      <c r="M54" s="280"/>
      <c r="N54" s="280"/>
      <c r="O54" s="280"/>
    </row>
    <row r="55" ht="29.25" customHeight="1">
      <c r="A55" s="279" t="s">
        <v>808</v>
      </c>
      <c r="B55" s="280" t="s">
        <v>809</v>
      </c>
      <c r="C55" s="274" t="s">
        <v>414</v>
      </c>
      <c r="D55" s="274"/>
      <c r="E55" s="274"/>
      <c r="F55" s="274"/>
      <c r="G55" s="274"/>
      <c r="H55" s="274"/>
      <c r="I55" s="274"/>
      <c r="J55" s="280"/>
      <c r="K55" s="280"/>
      <c r="L55" s="280"/>
      <c r="M55" s="280"/>
      <c r="N55" s="280"/>
      <c r="O55" s="280"/>
    </row>
    <row r="56" ht="27.75" customHeight="1">
      <c r="A56" s="279"/>
      <c r="B56" s="280"/>
      <c r="C56" s="274" t="s">
        <v>810</v>
      </c>
      <c r="D56" s="274"/>
      <c r="E56" s="274"/>
      <c r="F56" s="274"/>
      <c r="G56" s="274"/>
      <c r="H56" s="274"/>
      <c r="I56" s="274"/>
      <c r="J56" s="280"/>
      <c r="K56" s="280"/>
      <c r="L56" s="280"/>
      <c r="M56" s="280"/>
      <c r="N56" s="280"/>
      <c r="O56" s="280"/>
    </row>
    <row r="57" ht="27.75" customHeight="1">
      <c r="A57" s="279"/>
      <c r="B57" s="280"/>
      <c r="C57" s="274" t="s">
        <v>811</v>
      </c>
      <c r="D57" s="274"/>
      <c r="E57" s="274"/>
      <c r="F57" s="274"/>
      <c r="G57" s="274"/>
      <c r="H57" s="274"/>
      <c r="I57" s="274"/>
      <c r="J57" s="280"/>
      <c r="K57" s="280"/>
      <c r="L57" s="280"/>
      <c r="M57" s="280"/>
      <c r="N57" s="280"/>
      <c r="O57" s="280"/>
    </row>
    <row r="58" ht="24" customHeight="1">
      <c r="A58" s="279"/>
      <c r="B58" s="280"/>
      <c r="C58" s="274" t="s">
        <v>812</v>
      </c>
      <c r="D58" s="274"/>
      <c r="E58" s="274"/>
      <c r="F58" s="274"/>
      <c r="G58" s="274"/>
      <c r="H58" s="274"/>
      <c r="I58" s="274"/>
      <c r="J58" s="280"/>
      <c r="K58" s="280"/>
      <c r="L58" s="280"/>
      <c r="M58" s="280"/>
      <c r="N58" s="280"/>
      <c r="O58" s="280"/>
    </row>
    <row r="59" ht="15.75">
      <c r="A59" s="279" t="s">
        <v>813</v>
      </c>
      <c r="B59" s="280" t="s">
        <v>790</v>
      </c>
      <c r="C59" s="274" t="s">
        <v>414</v>
      </c>
      <c r="D59" s="274"/>
      <c r="E59" s="274"/>
      <c r="F59" s="274"/>
      <c r="G59" s="274"/>
      <c r="H59" s="274"/>
      <c r="I59" s="274"/>
      <c r="J59" s="280"/>
      <c r="K59" s="280"/>
      <c r="L59" s="280"/>
      <c r="M59" s="280"/>
      <c r="N59" s="280"/>
      <c r="O59" s="280"/>
    </row>
    <row r="60" ht="15.75">
      <c r="A60" s="279"/>
      <c r="B60" s="280"/>
      <c r="C60" s="274" t="s">
        <v>810</v>
      </c>
      <c r="D60" s="274"/>
      <c r="E60" s="274"/>
      <c r="F60" s="274"/>
      <c r="G60" s="274"/>
      <c r="H60" s="274"/>
      <c r="I60" s="274"/>
      <c r="J60" s="280"/>
      <c r="K60" s="280"/>
      <c r="L60" s="280"/>
      <c r="M60" s="280"/>
      <c r="N60" s="280"/>
      <c r="O60" s="280"/>
    </row>
    <row r="61" ht="15.75">
      <c r="A61" s="279"/>
      <c r="B61" s="280"/>
      <c r="C61" s="274" t="s">
        <v>811</v>
      </c>
      <c r="D61" s="274"/>
      <c r="E61" s="274"/>
      <c r="F61" s="274"/>
      <c r="G61" s="274"/>
      <c r="H61" s="274"/>
      <c r="I61" s="274"/>
      <c r="J61" s="280"/>
      <c r="K61" s="280"/>
      <c r="L61" s="280"/>
      <c r="M61" s="280"/>
      <c r="N61" s="280"/>
      <c r="O61" s="280"/>
    </row>
    <row r="62" ht="18.75">
      <c r="A62" s="279"/>
      <c r="B62" s="280"/>
      <c r="C62" s="274" t="s">
        <v>812</v>
      </c>
      <c r="D62" s="274"/>
      <c r="E62" s="274"/>
      <c r="F62" s="274"/>
      <c r="G62" s="274"/>
      <c r="H62" s="274"/>
      <c r="I62" s="274"/>
      <c r="J62" s="280"/>
      <c r="K62" s="280"/>
      <c r="L62" s="280"/>
      <c r="M62" s="280"/>
      <c r="N62" s="280"/>
      <c r="O62" s="280"/>
    </row>
    <row r="63" ht="15.75">
      <c r="A63" s="279" t="s">
        <v>814</v>
      </c>
      <c r="B63" s="280" t="s">
        <v>791</v>
      </c>
      <c r="C63" s="274" t="s">
        <v>414</v>
      </c>
      <c r="D63" s="274"/>
      <c r="E63" s="274"/>
      <c r="F63" s="274"/>
      <c r="G63" s="274"/>
      <c r="H63" s="274"/>
      <c r="I63" s="274"/>
      <c r="J63" s="280"/>
      <c r="K63" s="280"/>
      <c r="L63" s="280"/>
      <c r="M63" s="280"/>
      <c r="N63" s="280"/>
      <c r="O63" s="280"/>
    </row>
    <row r="64" ht="15.75">
      <c r="A64" s="279"/>
      <c r="B64" s="280"/>
      <c r="C64" s="274" t="s">
        <v>810</v>
      </c>
      <c r="D64" s="274"/>
      <c r="E64" s="274"/>
      <c r="F64" s="274"/>
      <c r="G64" s="274"/>
      <c r="H64" s="274"/>
      <c r="I64" s="274"/>
      <c r="J64" s="280"/>
      <c r="K64" s="280"/>
      <c r="L64" s="280"/>
      <c r="M64" s="280"/>
      <c r="N64" s="280"/>
      <c r="O64" s="280"/>
    </row>
    <row r="65" ht="15.75">
      <c r="A65" s="279"/>
      <c r="B65" s="280"/>
      <c r="C65" s="274" t="s">
        <v>811</v>
      </c>
      <c r="D65" s="274"/>
      <c r="E65" s="274"/>
      <c r="F65" s="274"/>
      <c r="G65" s="274"/>
      <c r="H65" s="274"/>
      <c r="I65" s="274"/>
      <c r="J65" s="280"/>
      <c r="K65" s="280"/>
      <c r="L65" s="280"/>
      <c r="M65" s="280"/>
      <c r="N65" s="280"/>
      <c r="O65" s="280"/>
    </row>
    <row r="66" ht="18.75">
      <c r="A66" s="279"/>
      <c r="B66" s="280"/>
      <c r="C66" s="274" t="s">
        <v>812</v>
      </c>
      <c r="D66" s="274"/>
      <c r="E66" s="274"/>
      <c r="F66" s="274"/>
      <c r="G66" s="274"/>
      <c r="H66" s="274"/>
      <c r="I66" s="274"/>
      <c r="J66" s="280"/>
      <c r="K66" s="280"/>
      <c r="L66" s="280"/>
      <c r="M66" s="280"/>
      <c r="N66" s="280"/>
      <c r="O66" s="280"/>
    </row>
    <row r="67" ht="15.75">
      <c r="A67" s="279" t="s">
        <v>815</v>
      </c>
      <c r="B67" s="280" t="s">
        <v>793</v>
      </c>
      <c r="C67" s="274" t="s">
        <v>414</v>
      </c>
      <c r="D67" s="274"/>
      <c r="E67" s="274"/>
      <c r="F67" s="274"/>
      <c r="G67" s="274"/>
      <c r="H67" s="274"/>
      <c r="I67" s="274"/>
      <c r="J67" s="280"/>
      <c r="K67" s="280"/>
      <c r="L67" s="280"/>
      <c r="M67" s="280"/>
      <c r="N67" s="280"/>
      <c r="O67" s="280"/>
    </row>
    <row r="68" ht="15.75">
      <c r="A68" s="279"/>
      <c r="B68" s="280"/>
      <c r="C68" s="274" t="s">
        <v>810</v>
      </c>
      <c r="D68" s="274"/>
      <c r="E68" s="274"/>
      <c r="F68" s="274"/>
      <c r="G68" s="274"/>
      <c r="H68" s="274"/>
      <c r="I68" s="274"/>
      <c r="J68" s="280"/>
      <c r="K68" s="280"/>
      <c r="L68" s="280"/>
      <c r="M68" s="280"/>
      <c r="N68" s="280"/>
      <c r="O68" s="280"/>
    </row>
    <row r="69" ht="29.25" customHeight="1">
      <c r="A69" s="279"/>
      <c r="B69" s="280"/>
      <c r="C69" s="274" t="s">
        <v>811</v>
      </c>
      <c r="D69" s="274"/>
      <c r="E69" s="274"/>
      <c r="F69" s="274"/>
      <c r="G69" s="274"/>
      <c r="H69" s="274"/>
      <c r="I69" s="274"/>
      <c r="J69" s="280"/>
      <c r="K69" s="280"/>
      <c r="L69" s="280"/>
      <c r="M69" s="280"/>
      <c r="N69" s="280"/>
      <c r="O69" s="280"/>
    </row>
    <row r="70" ht="25.5" customHeight="1">
      <c r="A70" s="279"/>
      <c r="B70" s="280"/>
      <c r="C70" s="274" t="s">
        <v>812</v>
      </c>
      <c r="D70" s="274"/>
      <c r="E70" s="274"/>
      <c r="F70" s="274"/>
      <c r="G70" s="274"/>
      <c r="H70" s="274"/>
      <c r="I70" s="274"/>
      <c r="J70" s="280"/>
      <c r="K70" s="280"/>
      <c r="L70" s="280"/>
      <c r="M70" s="280"/>
      <c r="N70" s="280"/>
      <c r="O70" s="280"/>
    </row>
    <row r="71" ht="27.75" customHeight="1">
      <c r="A71" s="279" t="s">
        <v>816</v>
      </c>
      <c r="B71" s="280" t="s">
        <v>817</v>
      </c>
      <c r="C71" s="274" t="s">
        <v>414</v>
      </c>
      <c r="D71" s="280"/>
      <c r="E71" s="280"/>
      <c r="F71" s="280"/>
      <c r="G71" s="280"/>
      <c r="H71" s="280"/>
      <c r="I71" s="280"/>
      <c r="J71" s="280"/>
      <c r="K71" s="280"/>
      <c r="L71" s="280"/>
      <c r="M71" s="280"/>
      <c r="N71" s="280"/>
      <c r="O71" s="280"/>
    </row>
    <row r="72" ht="28.5" customHeight="1">
      <c r="A72" s="279"/>
      <c r="B72" s="280"/>
      <c r="C72" s="274" t="s">
        <v>810</v>
      </c>
      <c r="D72" s="280"/>
      <c r="E72" s="280"/>
      <c r="F72" s="280"/>
      <c r="G72" s="280"/>
      <c r="H72" s="280"/>
      <c r="I72" s="280"/>
      <c r="J72" s="280"/>
      <c r="K72" s="280"/>
      <c r="L72" s="280"/>
      <c r="M72" s="280"/>
      <c r="N72" s="280"/>
      <c r="O72" s="280"/>
    </row>
    <row r="73" ht="24" customHeight="1">
      <c r="A73" s="279"/>
      <c r="B73" s="280"/>
      <c r="C73" s="274" t="s">
        <v>811</v>
      </c>
      <c r="D73" s="280"/>
      <c r="E73" s="280"/>
      <c r="F73" s="280"/>
      <c r="G73" s="280"/>
      <c r="H73" s="280"/>
      <c r="I73" s="280"/>
      <c r="J73" s="280"/>
      <c r="K73" s="280"/>
      <c r="L73" s="280"/>
      <c r="M73" s="280"/>
      <c r="N73" s="280"/>
      <c r="O73" s="280"/>
    </row>
    <row r="74" ht="21.75" customHeight="1">
      <c r="A74" s="279"/>
      <c r="B74" s="280"/>
      <c r="C74" s="274" t="s">
        <v>812</v>
      </c>
      <c r="D74" s="280"/>
      <c r="E74" s="280"/>
      <c r="F74" s="280"/>
      <c r="G74" s="280"/>
      <c r="H74" s="280"/>
      <c r="I74" s="280"/>
      <c r="J74" s="280"/>
      <c r="K74" s="280"/>
      <c r="L74" s="280"/>
      <c r="M74" s="280"/>
      <c r="N74" s="280"/>
      <c r="O74" s="280"/>
    </row>
    <row r="75" ht="15.75">
      <c r="A75" s="279" t="s">
        <v>818</v>
      </c>
      <c r="B75" s="280" t="s">
        <v>790</v>
      </c>
      <c r="C75" s="274" t="s">
        <v>414</v>
      </c>
      <c r="D75" s="274"/>
      <c r="E75" s="274"/>
      <c r="F75" s="274"/>
      <c r="G75" s="274"/>
      <c r="H75" s="274"/>
      <c r="I75" s="274"/>
      <c r="J75" s="280"/>
      <c r="K75" s="280"/>
      <c r="L75" s="280"/>
      <c r="M75" s="280"/>
      <c r="N75" s="280"/>
      <c r="O75" s="280"/>
    </row>
    <row r="76" ht="15.75">
      <c r="A76" s="279"/>
      <c r="B76" s="280"/>
      <c r="C76" s="274" t="s">
        <v>810</v>
      </c>
      <c r="D76" s="274"/>
      <c r="E76" s="274"/>
      <c r="F76" s="274"/>
      <c r="G76" s="274"/>
      <c r="H76" s="274"/>
      <c r="I76" s="274"/>
      <c r="J76" s="280"/>
      <c r="K76" s="280"/>
      <c r="L76" s="280"/>
      <c r="M76" s="280"/>
      <c r="N76" s="280"/>
      <c r="O76" s="280"/>
    </row>
    <row r="77" ht="15.75">
      <c r="A77" s="279"/>
      <c r="B77" s="280"/>
      <c r="C77" s="274" t="s">
        <v>811</v>
      </c>
      <c r="D77" s="274"/>
      <c r="E77" s="274"/>
      <c r="F77" s="274"/>
      <c r="G77" s="274"/>
      <c r="H77" s="274"/>
      <c r="I77" s="274"/>
      <c r="J77" s="280"/>
      <c r="K77" s="280"/>
      <c r="L77" s="280"/>
      <c r="M77" s="280"/>
      <c r="N77" s="280"/>
      <c r="O77" s="280"/>
    </row>
    <row r="78" ht="15.75">
      <c r="A78" s="279"/>
      <c r="B78" s="280"/>
      <c r="C78" s="274" t="s">
        <v>415</v>
      </c>
      <c r="D78" s="274"/>
      <c r="E78" s="274"/>
      <c r="F78" s="274"/>
      <c r="G78" s="274"/>
      <c r="H78" s="274"/>
      <c r="I78" s="274"/>
      <c r="J78" s="280"/>
      <c r="K78" s="280"/>
      <c r="L78" s="280"/>
      <c r="M78" s="280"/>
      <c r="N78" s="280"/>
      <c r="O78" s="280"/>
    </row>
    <row r="79" ht="15.75">
      <c r="A79" s="279" t="s">
        <v>819</v>
      </c>
      <c r="B79" s="280" t="s">
        <v>791</v>
      </c>
      <c r="C79" s="274" t="s">
        <v>414</v>
      </c>
      <c r="D79" s="274"/>
      <c r="E79" s="274"/>
      <c r="F79" s="274"/>
      <c r="G79" s="274"/>
      <c r="H79" s="274"/>
      <c r="I79" s="274"/>
      <c r="J79" s="280"/>
      <c r="K79" s="280"/>
      <c r="L79" s="280"/>
      <c r="M79" s="280"/>
      <c r="N79" s="280"/>
      <c r="O79" s="280"/>
    </row>
    <row r="80" ht="15.75">
      <c r="A80" s="279"/>
      <c r="B80" s="280"/>
      <c r="C80" s="274" t="s">
        <v>810</v>
      </c>
      <c r="D80" s="274"/>
      <c r="E80" s="274"/>
      <c r="F80" s="274"/>
      <c r="G80" s="274"/>
      <c r="H80" s="274"/>
      <c r="I80" s="274"/>
      <c r="J80" s="280"/>
      <c r="K80" s="280"/>
      <c r="L80" s="280"/>
      <c r="M80" s="280"/>
      <c r="N80" s="280"/>
      <c r="O80" s="280"/>
    </row>
    <row r="81" ht="15.75">
      <c r="A81" s="279"/>
      <c r="B81" s="280"/>
      <c r="C81" s="274" t="s">
        <v>811</v>
      </c>
      <c r="D81" s="274"/>
      <c r="E81" s="274"/>
      <c r="F81" s="274"/>
      <c r="G81" s="274"/>
      <c r="H81" s="274"/>
      <c r="I81" s="274"/>
      <c r="J81" s="280"/>
      <c r="K81" s="280"/>
      <c r="L81" s="280"/>
      <c r="M81" s="280"/>
      <c r="N81" s="280"/>
      <c r="O81" s="280"/>
    </row>
    <row r="82" ht="18.75">
      <c r="A82" s="279"/>
      <c r="B82" s="280"/>
      <c r="C82" s="274" t="s">
        <v>812</v>
      </c>
      <c r="D82" s="274"/>
      <c r="E82" s="274"/>
      <c r="F82" s="274"/>
      <c r="G82" s="274"/>
      <c r="H82" s="274"/>
      <c r="I82" s="274"/>
      <c r="J82" s="280"/>
      <c r="K82" s="280"/>
      <c r="L82" s="280"/>
      <c r="M82" s="280"/>
      <c r="N82" s="280"/>
      <c r="O82" s="280"/>
    </row>
    <row r="83" ht="15.75">
      <c r="A83" s="279" t="s">
        <v>820</v>
      </c>
      <c r="B83" s="280" t="s">
        <v>793</v>
      </c>
      <c r="C83" s="274" t="s">
        <v>414</v>
      </c>
      <c r="D83" s="274"/>
      <c r="E83" s="274"/>
      <c r="F83" s="274"/>
      <c r="G83" s="274"/>
      <c r="H83" s="274"/>
      <c r="I83" s="274"/>
      <c r="J83" s="280"/>
      <c r="K83" s="280"/>
      <c r="L83" s="280"/>
      <c r="M83" s="280"/>
      <c r="N83" s="280"/>
      <c r="O83" s="280"/>
    </row>
    <row r="84" ht="15.75">
      <c r="A84" s="279"/>
      <c r="B84" s="280"/>
      <c r="C84" s="274" t="s">
        <v>810</v>
      </c>
      <c r="D84" s="274"/>
      <c r="E84" s="274"/>
      <c r="F84" s="274"/>
      <c r="G84" s="274"/>
      <c r="H84" s="274"/>
      <c r="I84" s="274"/>
      <c r="J84" s="280"/>
      <c r="K84" s="280"/>
      <c r="L84" s="280"/>
      <c r="M84" s="280"/>
      <c r="N84" s="280"/>
      <c r="O84" s="280"/>
    </row>
    <row r="85" ht="15.75">
      <c r="A85" s="279"/>
      <c r="B85" s="280"/>
      <c r="C85" s="274" t="s">
        <v>811</v>
      </c>
      <c r="D85" s="274"/>
      <c r="E85" s="274"/>
      <c r="F85" s="274"/>
      <c r="G85" s="274"/>
      <c r="H85" s="274"/>
      <c r="I85" s="274"/>
      <c r="J85" s="280"/>
      <c r="K85" s="280"/>
      <c r="L85" s="280"/>
      <c r="M85" s="280"/>
      <c r="N85" s="280"/>
      <c r="O85" s="280"/>
    </row>
    <row r="86" ht="20.25" customHeight="1">
      <c r="A86" s="279"/>
      <c r="B86" s="280"/>
      <c r="C86" s="274" t="s">
        <v>812</v>
      </c>
      <c r="D86" s="274"/>
      <c r="E86" s="274"/>
      <c r="F86" s="274"/>
      <c r="G86" s="274"/>
      <c r="H86" s="274"/>
      <c r="I86" s="274"/>
      <c r="J86" s="280"/>
      <c r="K86" s="280"/>
      <c r="L86" s="280"/>
      <c r="M86" s="280"/>
      <c r="N86" s="280"/>
      <c r="O86" s="280"/>
    </row>
    <row r="87" ht="89.25" customHeight="1">
      <c r="A87" s="279" t="s">
        <v>77</v>
      </c>
      <c r="B87" s="43" t="s">
        <v>821</v>
      </c>
      <c r="C87" s="274" t="s">
        <v>258</v>
      </c>
      <c r="D87" s="274" t="s">
        <v>258</v>
      </c>
      <c r="E87" s="274" t="s">
        <v>258</v>
      </c>
      <c r="F87" s="274" t="s">
        <v>258</v>
      </c>
      <c r="G87" s="274" t="s">
        <v>258</v>
      </c>
      <c r="H87" s="274" t="s">
        <v>258</v>
      </c>
      <c r="I87" s="274" t="s">
        <v>258</v>
      </c>
      <c r="J87" s="274" t="s">
        <v>258</v>
      </c>
      <c r="K87" s="274" t="s">
        <v>258</v>
      </c>
      <c r="L87" s="274" t="s">
        <v>258</v>
      </c>
      <c r="M87" s="274" t="s">
        <v>258</v>
      </c>
      <c r="N87" s="274" t="s">
        <v>258</v>
      </c>
      <c r="O87" s="274" t="s">
        <v>258</v>
      </c>
    </row>
    <row r="88" ht="50.25" customHeight="1">
      <c r="A88" s="279" t="s">
        <v>124</v>
      </c>
      <c r="B88" s="280" t="s">
        <v>786</v>
      </c>
      <c r="C88" s="274" t="s">
        <v>787</v>
      </c>
      <c r="D88" s="274"/>
      <c r="E88" s="274"/>
      <c r="F88" s="274"/>
      <c r="G88" s="274"/>
      <c r="H88" s="274"/>
      <c r="I88" s="274"/>
      <c r="J88" s="274"/>
      <c r="K88" s="274"/>
      <c r="L88" s="274"/>
      <c r="M88" s="274"/>
      <c r="N88" s="274"/>
      <c r="O88" s="274"/>
    </row>
    <row r="89" ht="40.5" customHeight="1">
      <c r="A89" s="279"/>
      <c r="B89" s="280"/>
      <c r="C89" s="274" t="s">
        <v>788</v>
      </c>
      <c r="D89" s="274"/>
      <c r="E89" s="274"/>
      <c r="F89" s="274"/>
      <c r="G89" s="274"/>
      <c r="H89" s="274"/>
      <c r="I89" s="274"/>
      <c r="J89" s="274"/>
      <c r="K89" s="274"/>
      <c r="L89" s="274"/>
      <c r="M89" s="274"/>
      <c r="N89" s="274"/>
      <c r="O89" s="274"/>
    </row>
    <row r="90" ht="33.75" customHeight="1">
      <c r="A90" s="279" t="s">
        <v>306</v>
      </c>
      <c r="B90" s="280" t="s">
        <v>789</v>
      </c>
      <c r="C90" s="274" t="s">
        <v>787</v>
      </c>
      <c r="D90" s="274"/>
      <c r="E90" s="274"/>
      <c r="F90" s="274"/>
      <c r="G90" s="274"/>
      <c r="H90" s="274"/>
      <c r="I90" s="274"/>
      <c r="J90" s="274"/>
      <c r="K90" s="274"/>
      <c r="L90" s="274"/>
      <c r="M90" s="274"/>
      <c r="N90" s="274"/>
      <c r="O90" s="274"/>
    </row>
    <row r="91" ht="25.5" customHeight="1">
      <c r="A91" s="279"/>
      <c r="B91" s="280"/>
      <c r="C91" s="274" t="s">
        <v>788</v>
      </c>
      <c r="D91" s="274"/>
      <c r="E91" s="274"/>
      <c r="F91" s="274"/>
      <c r="G91" s="274"/>
      <c r="H91" s="274"/>
      <c r="I91" s="274"/>
      <c r="J91" s="274"/>
      <c r="K91" s="274"/>
      <c r="L91" s="274"/>
      <c r="M91" s="274"/>
      <c r="N91" s="274"/>
      <c r="O91" s="274"/>
    </row>
    <row r="92" ht="25.5" customHeight="1">
      <c r="A92" s="279" t="s">
        <v>126</v>
      </c>
      <c r="B92" s="280" t="s">
        <v>790</v>
      </c>
      <c r="C92" s="274" t="s">
        <v>787</v>
      </c>
      <c r="D92" s="274"/>
      <c r="E92" s="274"/>
      <c r="F92" s="274"/>
      <c r="G92" s="274"/>
      <c r="H92" s="274"/>
      <c r="I92" s="274"/>
      <c r="J92" s="274"/>
      <c r="K92" s="274"/>
      <c r="L92" s="274"/>
      <c r="M92" s="274"/>
      <c r="N92" s="274"/>
      <c r="O92" s="274"/>
    </row>
    <row r="93" ht="24" customHeight="1">
      <c r="A93" s="279"/>
      <c r="B93" s="280"/>
      <c r="C93" s="274" t="s">
        <v>788</v>
      </c>
      <c r="D93" s="274"/>
      <c r="E93" s="274"/>
      <c r="F93" s="274"/>
      <c r="G93" s="274"/>
      <c r="H93" s="274"/>
      <c r="I93" s="274"/>
      <c r="J93" s="274"/>
      <c r="K93" s="274"/>
      <c r="L93" s="274"/>
      <c r="M93" s="274"/>
      <c r="N93" s="274"/>
      <c r="O93" s="274"/>
    </row>
    <row r="94" ht="25.5" customHeight="1">
      <c r="A94" s="279" t="s">
        <v>822</v>
      </c>
      <c r="B94" s="280" t="s">
        <v>791</v>
      </c>
      <c r="C94" s="274" t="s">
        <v>787</v>
      </c>
      <c r="D94" s="274"/>
      <c r="E94" s="274"/>
      <c r="F94" s="274"/>
      <c r="G94" s="274"/>
      <c r="H94" s="274"/>
      <c r="I94" s="274"/>
      <c r="J94" s="274"/>
      <c r="K94" s="274"/>
      <c r="L94" s="274"/>
      <c r="M94" s="274"/>
      <c r="N94" s="274"/>
      <c r="O94" s="274"/>
    </row>
    <row r="95" ht="27.75" customHeight="1">
      <c r="A95" s="279"/>
      <c r="B95" s="280"/>
      <c r="C95" s="274" t="s">
        <v>788</v>
      </c>
      <c r="D95" s="274"/>
      <c r="E95" s="274"/>
      <c r="F95" s="274"/>
      <c r="G95" s="274"/>
      <c r="H95" s="274"/>
      <c r="I95" s="274"/>
      <c r="J95" s="274"/>
      <c r="K95" s="274"/>
      <c r="L95" s="274"/>
      <c r="M95" s="274"/>
      <c r="N95" s="274"/>
      <c r="O95" s="274"/>
    </row>
    <row r="96" ht="28.5" customHeight="1">
      <c r="A96" s="279" t="s">
        <v>823</v>
      </c>
      <c r="B96" s="280" t="s">
        <v>793</v>
      </c>
      <c r="C96" s="274" t="s">
        <v>787</v>
      </c>
      <c r="D96" s="274"/>
      <c r="E96" s="274"/>
      <c r="F96" s="274"/>
      <c r="G96" s="274"/>
      <c r="H96" s="274"/>
      <c r="I96" s="274"/>
      <c r="J96" s="274"/>
      <c r="K96" s="274"/>
      <c r="L96" s="274"/>
      <c r="M96" s="274"/>
      <c r="N96" s="274"/>
      <c r="O96" s="274"/>
    </row>
    <row r="97" ht="28.5" customHeight="1">
      <c r="A97" s="279"/>
      <c r="B97" s="280"/>
      <c r="C97" s="274" t="s">
        <v>788</v>
      </c>
      <c r="D97" s="274"/>
      <c r="E97" s="274"/>
      <c r="F97" s="274"/>
      <c r="G97" s="274"/>
      <c r="H97" s="274"/>
      <c r="I97" s="274"/>
      <c r="J97" s="274"/>
      <c r="K97" s="274"/>
      <c r="L97" s="274"/>
      <c r="M97" s="274"/>
      <c r="N97" s="274"/>
      <c r="O97" s="274"/>
    </row>
    <row r="98" ht="47.25" customHeight="1">
      <c r="A98" s="279" t="s">
        <v>79</v>
      </c>
      <c r="B98" s="280" t="s">
        <v>794</v>
      </c>
      <c r="C98" s="274" t="s">
        <v>787</v>
      </c>
      <c r="D98" s="274"/>
      <c r="E98" s="274"/>
      <c r="F98" s="274"/>
      <c r="G98" s="274"/>
      <c r="H98" s="274"/>
      <c r="I98" s="274"/>
      <c r="J98" s="274"/>
      <c r="K98" s="274"/>
      <c r="L98" s="274"/>
      <c r="M98" s="274"/>
      <c r="N98" s="274"/>
      <c r="O98" s="274"/>
    </row>
    <row r="99" ht="44.25" customHeight="1">
      <c r="A99" s="279"/>
      <c r="B99" s="280"/>
      <c r="C99" s="274" t="s">
        <v>788</v>
      </c>
      <c r="D99" s="274"/>
      <c r="E99" s="274"/>
      <c r="F99" s="274"/>
      <c r="G99" s="274"/>
      <c r="H99" s="274"/>
      <c r="I99" s="274"/>
      <c r="J99" s="274"/>
      <c r="K99" s="274"/>
      <c r="L99" s="274"/>
      <c r="M99" s="274"/>
      <c r="N99" s="274"/>
      <c r="O99" s="274"/>
    </row>
    <row r="100" ht="25.5" customHeight="1">
      <c r="A100" s="279" t="s">
        <v>81</v>
      </c>
      <c r="B100" s="280" t="s">
        <v>789</v>
      </c>
      <c r="C100" s="274" t="s">
        <v>787</v>
      </c>
      <c r="D100" s="274"/>
      <c r="E100" s="274"/>
      <c r="F100" s="274"/>
      <c r="G100" s="274"/>
      <c r="H100" s="274"/>
      <c r="I100" s="274"/>
      <c r="J100" s="274"/>
      <c r="K100" s="274"/>
      <c r="L100" s="274"/>
      <c r="M100" s="274"/>
      <c r="N100" s="274"/>
      <c r="O100" s="274"/>
    </row>
    <row r="101" ht="24.75" customHeight="1">
      <c r="A101" s="279"/>
      <c r="B101" s="280"/>
      <c r="C101" s="274" t="s">
        <v>788</v>
      </c>
      <c r="D101" s="274"/>
      <c r="E101" s="274"/>
      <c r="F101" s="274"/>
      <c r="G101" s="274"/>
      <c r="H101" s="274"/>
      <c r="I101" s="274"/>
      <c r="J101" s="274"/>
      <c r="K101" s="274"/>
      <c r="L101" s="274"/>
      <c r="M101" s="274"/>
      <c r="N101" s="274"/>
      <c r="O101" s="274"/>
    </row>
    <row r="102" ht="24" customHeight="1">
      <c r="A102" s="279" t="s">
        <v>321</v>
      </c>
      <c r="B102" s="280" t="s">
        <v>790</v>
      </c>
      <c r="C102" s="274" t="s">
        <v>787</v>
      </c>
      <c r="D102" s="274"/>
      <c r="E102" s="274"/>
      <c r="F102" s="274"/>
      <c r="G102" s="274"/>
      <c r="H102" s="274"/>
      <c r="I102" s="274"/>
      <c r="J102" s="274"/>
      <c r="K102" s="274"/>
      <c r="L102" s="274"/>
      <c r="M102" s="274"/>
      <c r="N102" s="274"/>
      <c r="O102" s="274"/>
    </row>
    <row r="103" ht="24" customHeight="1">
      <c r="A103" s="279"/>
      <c r="B103" s="280"/>
      <c r="C103" s="274" t="s">
        <v>788</v>
      </c>
      <c r="D103" s="274"/>
      <c r="E103" s="274"/>
      <c r="F103" s="274"/>
      <c r="G103" s="274"/>
      <c r="H103" s="274"/>
      <c r="I103" s="274"/>
      <c r="J103" s="274"/>
      <c r="K103" s="274"/>
      <c r="L103" s="274"/>
      <c r="M103" s="274"/>
      <c r="N103" s="274"/>
      <c r="O103" s="274"/>
    </row>
    <row r="104" ht="30" customHeight="1">
      <c r="A104" s="279" t="s">
        <v>824</v>
      </c>
      <c r="B104" s="280" t="s">
        <v>791</v>
      </c>
      <c r="C104" s="274" t="s">
        <v>787</v>
      </c>
      <c r="D104" s="274"/>
      <c r="E104" s="274"/>
      <c r="F104" s="274"/>
      <c r="G104" s="274"/>
      <c r="H104" s="274"/>
      <c r="I104" s="274"/>
      <c r="J104" s="274"/>
      <c r="K104" s="274"/>
      <c r="L104" s="274"/>
      <c r="M104" s="274"/>
      <c r="N104" s="274"/>
      <c r="O104" s="274"/>
    </row>
    <row r="105" ht="30" customHeight="1">
      <c r="A105" s="279"/>
      <c r="B105" s="280"/>
      <c r="C105" s="274" t="s">
        <v>788</v>
      </c>
      <c r="D105" s="274"/>
      <c r="E105" s="274"/>
      <c r="F105" s="274"/>
      <c r="G105" s="274"/>
      <c r="H105" s="274"/>
      <c r="I105" s="274"/>
      <c r="J105" s="274"/>
      <c r="K105" s="274"/>
      <c r="L105" s="274"/>
      <c r="M105" s="274"/>
      <c r="N105" s="274"/>
      <c r="O105" s="274"/>
    </row>
    <row r="106" ht="42.75" customHeight="1">
      <c r="A106" s="279" t="s">
        <v>825</v>
      </c>
      <c r="B106" s="280" t="s">
        <v>793</v>
      </c>
      <c r="C106" s="274" t="s">
        <v>787</v>
      </c>
      <c r="D106" s="274"/>
      <c r="E106" s="274"/>
      <c r="F106" s="274"/>
      <c r="G106" s="274"/>
      <c r="H106" s="274"/>
      <c r="I106" s="274"/>
      <c r="J106" s="274"/>
      <c r="K106" s="274"/>
      <c r="L106" s="274"/>
      <c r="M106" s="274"/>
      <c r="N106" s="274"/>
      <c r="O106" s="274"/>
    </row>
    <row r="107" ht="31.5" customHeight="1">
      <c r="A107" s="279"/>
      <c r="B107" s="280"/>
      <c r="C107" s="274" t="s">
        <v>788</v>
      </c>
      <c r="D107" s="274"/>
      <c r="E107" s="274"/>
      <c r="F107" s="274"/>
      <c r="G107" s="274"/>
      <c r="H107" s="274"/>
      <c r="I107" s="274"/>
      <c r="J107" s="274"/>
      <c r="K107" s="274"/>
      <c r="L107" s="274"/>
      <c r="M107" s="274"/>
      <c r="N107" s="274"/>
      <c r="O107" s="274"/>
    </row>
    <row r="108" ht="36" customHeight="1">
      <c r="A108" s="279" t="s">
        <v>116</v>
      </c>
      <c r="B108" s="280" t="s">
        <v>797</v>
      </c>
      <c r="C108" s="274" t="s">
        <v>787</v>
      </c>
      <c r="D108" s="274"/>
      <c r="E108" s="274"/>
      <c r="F108" s="274"/>
      <c r="G108" s="274"/>
      <c r="H108" s="274"/>
      <c r="I108" s="274"/>
      <c r="J108" s="274"/>
      <c r="K108" s="274"/>
      <c r="L108" s="274"/>
      <c r="M108" s="274"/>
      <c r="N108" s="274"/>
      <c r="O108" s="274"/>
    </row>
    <row r="109" ht="35.25" customHeight="1">
      <c r="A109" s="279"/>
      <c r="B109" s="280"/>
      <c r="C109" s="274" t="s">
        <v>788</v>
      </c>
      <c r="D109" s="274"/>
      <c r="E109" s="274"/>
      <c r="F109" s="274"/>
      <c r="G109" s="274"/>
      <c r="H109" s="274"/>
      <c r="I109" s="274"/>
      <c r="J109" s="274"/>
      <c r="K109" s="274"/>
      <c r="L109" s="274"/>
      <c r="M109" s="274"/>
      <c r="N109" s="274"/>
      <c r="O109" s="274"/>
    </row>
    <row r="110" ht="24" customHeight="1">
      <c r="A110" s="279" t="s">
        <v>330</v>
      </c>
      <c r="B110" s="280" t="s">
        <v>789</v>
      </c>
      <c r="C110" s="274" t="s">
        <v>787</v>
      </c>
      <c r="D110" s="274"/>
      <c r="E110" s="274"/>
      <c r="F110" s="274"/>
      <c r="G110" s="274"/>
      <c r="H110" s="274"/>
      <c r="I110" s="274"/>
      <c r="J110" s="274"/>
      <c r="K110" s="274"/>
      <c r="L110" s="274"/>
      <c r="M110" s="274"/>
      <c r="N110" s="274"/>
      <c r="O110" s="274"/>
    </row>
    <row r="111" ht="24.75" customHeight="1">
      <c r="A111" s="279"/>
      <c r="B111" s="280"/>
      <c r="C111" s="274" t="s">
        <v>788</v>
      </c>
      <c r="D111" s="274"/>
      <c r="E111" s="274"/>
      <c r="F111" s="274"/>
      <c r="G111" s="274"/>
      <c r="H111" s="274"/>
      <c r="I111" s="274"/>
      <c r="J111" s="274"/>
      <c r="K111" s="274"/>
      <c r="L111" s="274"/>
      <c r="M111" s="274"/>
      <c r="N111" s="274"/>
      <c r="O111" s="274"/>
    </row>
    <row r="112" ht="25.5" customHeight="1">
      <c r="A112" s="279" t="s">
        <v>332</v>
      </c>
      <c r="B112" s="280" t="s">
        <v>790</v>
      </c>
      <c r="C112" s="274" t="s">
        <v>787</v>
      </c>
      <c r="D112" s="274"/>
      <c r="E112" s="274"/>
      <c r="F112" s="274"/>
      <c r="G112" s="274"/>
      <c r="H112" s="274"/>
      <c r="I112" s="274"/>
      <c r="J112" s="274"/>
      <c r="K112" s="274"/>
      <c r="L112" s="274"/>
      <c r="M112" s="274"/>
      <c r="N112" s="274"/>
      <c r="O112" s="274"/>
    </row>
    <row r="113" ht="24.75" customHeight="1">
      <c r="A113" s="279"/>
      <c r="B113" s="280"/>
      <c r="C113" s="274" t="s">
        <v>788</v>
      </c>
      <c r="D113" s="274"/>
      <c r="E113" s="274"/>
      <c r="F113" s="274"/>
      <c r="G113" s="274"/>
      <c r="H113" s="274"/>
      <c r="I113" s="274"/>
      <c r="J113" s="274"/>
      <c r="K113" s="274"/>
      <c r="L113" s="274"/>
      <c r="M113" s="274"/>
      <c r="N113" s="274"/>
      <c r="O113" s="274"/>
    </row>
    <row r="114" ht="28.5" customHeight="1">
      <c r="A114" s="279" t="s">
        <v>334</v>
      </c>
      <c r="B114" s="280" t="s">
        <v>791</v>
      </c>
      <c r="C114" s="274" t="s">
        <v>787</v>
      </c>
      <c r="D114" s="274"/>
      <c r="E114" s="274"/>
      <c r="F114" s="274"/>
      <c r="G114" s="274"/>
      <c r="H114" s="274"/>
      <c r="I114" s="274"/>
      <c r="J114" s="274"/>
      <c r="K114" s="274"/>
      <c r="L114" s="274"/>
      <c r="M114" s="274"/>
      <c r="N114" s="274"/>
      <c r="O114" s="274"/>
    </row>
    <row r="115" ht="31.5" customHeight="1">
      <c r="A115" s="279"/>
      <c r="B115" s="280"/>
      <c r="C115" s="274" t="s">
        <v>788</v>
      </c>
      <c r="D115" s="274"/>
      <c r="E115" s="274"/>
      <c r="F115" s="274"/>
      <c r="G115" s="274"/>
      <c r="H115" s="274"/>
      <c r="I115" s="274"/>
      <c r="J115" s="274"/>
      <c r="K115" s="274"/>
      <c r="L115" s="274"/>
      <c r="M115" s="274"/>
      <c r="N115" s="274"/>
      <c r="O115" s="274"/>
    </row>
    <row r="116" ht="18.75">
      <c r="A116" s="279" t="s">
        <v>118</v>
      </c>
      <c r="B116" s="280" t="s">
        <v>793</v>
      </c>
      <c r="C116" s="274" t="s">
        <v>787</v>
      </c>
      <c r="D116" s="274"/>
      <c r="E116" s="274"/>
      <c r="F116" s="274"/>
      <c r="G116" s="274"/>
      <c r="H116" s="274"/>
      <c r="I116" s="274"/>
      <c r="J116" s="274"/>
      <c r="K116" s="274"/>
      <c r="L116" s="274"/>
      <c r="M116" s="274"/>
      <c r="N116" s="274"/>
      <c r="O116" s="274"/>
    </row>
    <row r="117" ht="38.25" customHeight="1">
      <c r="A117" s="279"/>
      <c r="B117" s="280"/>
      <c r="C117" s="274" t="s">
        <v>788</v>
      </c>
      <c r="D117" s="274"/>
      <c r="E117" s="274"/>
      <c r="F117" s="274"/>
      <c r="G117" s="274"/>
      <c r="H117" s="274"/>
      <c r="I117" s="274"/>
      <c r="J117" s="280"/>
      <c r="K117" s="280"/>
      <c r="L117" s="280"/>
      <c r="M117" s="280"/>
      <c r="N117" s="280"/>
      <c r="O117" s="280"/>
    </row>
    <row r="118" ht="90" customHeight="1">
      <c r="A118" s="279" t="s">
        <v>344</v>
      </c>
      <c r="B118" s="280" t="s">
        <v>800</v>
      </c>
      <c r="C118" s="274" t="s">
        <v>801</v>
      </c>
      <c r="D118" s="274"/>
      <c r="E118" s="274"/>
      <c r="F118" s="274"/>
      <c r="G118" s="274"/>
      <c r="H118" s="274"/>
      <c r="I118" s="274"/>
      <c r="J118" s="280"/>
      <c r="K118" s="280"/>
      <c r="L118" s="280"/>
      <c r="M118" s="280"/>
      <c r="N118" s="280"/>
      <c r="O118" s="280"/>
    </row>
    <row r="119" ht="38.25" customHeight="1">
      <c r="A119" s="279" t="s">
        <v>346</v>
      </c>
      <c r="B119" s="280" t="s">
        <v>802</v>
      </c>
      <c r="C119" s="274" t="s">
        <v>801</v>
      </c>
      <c r="D119" s="274"/>
      <c r="E119" s="274"/>
      <c r="F119" s="274"/>
      <c r="G119" s="274"/>
      <c r="H119" s="274"/>
      <c r="I119" s="274"/>
      <c r="J119" s="280"/>
      <c r="K119" s="280"/>
      <c r="L119" s="280"/>
      <c r="M119" s="280"/>
      <c r="N119" s="280"/>
      <c r="O119" s="280"/>
    </row>
    <row r="120" ht="60.75" customHeight="1">
      <c r="A120" s="279" t="s">
        <v>348</v>
      </c>
      <c r="B120" s="280" t="s">
        <v>803</v>
      </c>
      <c r="C120" s="274" t="s">
        <v>801</v>
      </c>
      <c r="D120" s="274"/>
      <c r="E120" s="274"/>
      <c r="F120" s="274"/>
      <c r="G120" s="274"/>
      <c r="H120" s="274"/>
      <c r="I120" s="274"/>
      <c r="J120" s="280"/>
      <c r="K120" s="280"/>
      <c r="L120" s="280"/>
      <c r="M120" s="280"/>
      <c r="N120" s="280"/>
      <c r="O120" s="280"/>
    </row>
    <row r="121" ht="55.5" customHeight="1">
      <c r="A121" s="279" t="s">
        <v>826</v>
      </c>
      <c r="B121" s="280" t="s">
        <v>805</v>
      </c>
      <c r="C121" s="274" t="s">
        <v>801</v>
      </c>
      <c r="D121" s="274"/>
      <c r="E121" s="274"/>
      <c r="F121" s="274"/>
      <c r="G121" s="274"/>
      <c r="H121" s="274"/>
      <c r="I121" s="274"/>
      <c r="J121" s="280"/>
      <c r="K121" s="280"/>
      <c r="L121" s="280"/>
      <c r="M121" s="280"/>
      <c r="N121" s="280"/>
      <c r="O121" s="280"/>
    </row>
    <row r="122" ht="42" customHeight="1">
      <c r="A122" s="279" t="s">
        <v>827</v>
      </c>
      <c r="B122" s="280" t="s">
        <v>807</v>
      </c>
      <c r="C122" s="274" t="s">
        <v>801</v>
      </c>
      <c r="D122" s="274"/>
      <c r="E122" s="274"/>
      <c r="F122" s="274"/>
      <c r="G122" s="274"/>
      <c r="H122" s="274"/>
      <c r="I122" s="274"/>
      <c r="J122" s="280"/>
      <c r="K122" s="280"/>
      <c r="L122" s="280"/>
      <c r="M122" s="280"/>
      <c r="N122" s="280"/>
      <c r="O122" s="280"/>
    </row>
    <row r="123" ht="24" customHeight="1">
      <c r="A123" s="279" t="s">
        <v>828</v>
      </c>
      <c r="B123" s="280" t="s">
        <v>809</v>
      </c>
      <c r="C123" s="274" t="s">
        <v>414</v>
      </c>
      <c r="D123" s="274"/>
      <c r="E123" s="274"/>
      <c r="F123" s="274"/>
      <c r="G123" s="274"/>
      <c r="H123" s="274"/>
      <c r="I123" s="274"/>
      <c r="J123" s="280"/>
      <c r="K123" s="280"/>
      <c r="L123" s="280"/>
      <c r="M123" s="280"/>
      <c r="N123" s="280"/>
      <c r="O123" s="280"/>
    </row>
    <row r="124" ht="28.5" customHeight="1">
      <c r="A124" s="279"/>
      <c r="B124" s="280"/>
      <c r="C124" s="274" t="s">
        <v>810</v>
      </c>
      <c r="D124" s="274"/>
      <c r="E124" s="274"/>
      <c r="F124" s="274"/>
      <c r="G124" s="274"/>
      <c r="H124" s="274"/>
      <c r="I124" s="274"/>
      <c r="J124" s="280"/>
      <c r="K124" s="280"/>
      <c r="L124" s="280"/>
      <c r="M124" s="280"/>
      <c r="N124" s="280"/>
      <c r="O124" s="280"/>
    </row>
    <row r="125" ht="26.25" customHeight="1">
      <c r="A125" s="279"/>
      <c r="B125" s="280"/>
      <c r="C125" s="274" t="s">
        <v>811</v>
      </c>
      <c r="D125" s="274"/>
      <c r="E125" s="274"/>
      <c r="F125" s="274"/>
      <c r="G125" s="274"/>
      <c r="H125" s="274"/>
      <c r="I125" s="274"/>
      <c r="J125" s="280"/>
      <c r="K125" s="280"/>
      <c r="L125" s="280"/>
      <c r="M125" s="280"/>
      <c r="N125" s="280"/>
      <c r="O125" s="280"/>
    </row>
    <row r="126" ht="28.5" customHeight="1">
      <c r="A126" s="279"/>
      <c r="B126" s="280"/>
      <c r="C126" s="274" t="s">
        <v>812</v>
      </c>
      <c r="D126" s="274"/>
      <c r="E126" s="274"/>
      <c r="F126" s="274"/>
      <c r="G126" s="274"/>
      <c r="H126" s="274"/>
      <c r="I126" s="274"/>
      <c r="J126" s="280"/>
      <c r="K126" s="280"/>
      <c r="L126" s="280"/>
      <c r="M126" s="280"/>
      <c r="N126" s="280"/>
      <c r="O126" s="280"/>
    </row>
    <row r="127" ht="15.75">
      <c r="A127" s="279" t="s">
        <v>829</v>
      </c>
      <c r="B127" s="280" t="s">
        <v>790</v>
      </c>
      <c r="C127" s="274" t="s">
        <v>414</v>
      </c>
      <c r="D127" s="274"/>
      <c r="E127" s="274"/>
      <c r="F127" s="274"/>
      <c r="G127" s="274"/>
      <c r="H127" s="274"/>
      <c r="I127" s="274"/>
      <c r="J127" s="280"/>
      <c r="K127" s="280"/>
      <c r="L127" s="280"/>
      <c r="M127" s="280"/>
      <c r="N127" s="280"/>
      <c r="O127" s="280"/>
    </row>
    <row r="128" ht="15.75">
      <c r="A128" s="279"/>
      <c r="B128" s="280"/>
      <c r="C128" s="274" t="s">
        <v>810</v>
      </c>
      <c r="D128" s="274"/>
      <c r="E128" s="274"/>
      <c r="F128" s="274"/>
      <c r="G128" s="274"/>
      <c r="H128" s="274"/>
      <c r="I128" s="274"/>
      <c r="J128" s="280"/>
      <c r="K128" s="280"/>
      <c r="L128" s="280"/>
      <c r="M128" s="280"/>
      <c r="N128" s="280"/>
      <c r="O128" s="280"/>
    </row>
    <row r="129" ht="15.75">
      <c r="A129" s="279"/>
      <c r="B129" s="280"/>
      <c r="C129" s="274" t="s">
        <v>811</v>
      </c>
      <c r="D129" s="274"/>
      <c r="E129" s="274"/>
      <c r="F129" s="274"/>
      <c r="G129" s="274"/>
      <c r="H129" s="274"/>
      <c r="I129" s="274"/>
      <c r="J129" s="280"/>
      <c r="K129" s="280"/>
      <c r="L129" s="280"/>
      <c r="M129" s="280"/>
      <c r="N129" s="280"/>
      <c r="O129" s="280"/>
    </row>
    <row r="130" ht="18.75">
      <c r="A130" s="279"/>
      <c r="B130" s="280"/>
      <c r="C130" s="274" t="s">
        <v>812</v>
      </c>
      <c r="D130" s="274"/>
      <c r="E130" s="274"/>
      <c r="F130" s="274"/>
      <c r="G130" s="274"/>
      <c r="H130" s="274"/>
      <c r="I130" s="274"/>
      <c r="J130" s="280"/>
      <c r="K130" s="280"/>
      <c r="L130" s="280"/>
      <c r="M130" s="280"/>
      <c r="N130" s="280"/>
      <c r="O130" s="280"/>
    </row>
    <row r="131" ht="15.75">
      <c r="A131" s="279" t="s">
        <v>830</v>
      </c>
      <c r="B131" s="280" t="s">
        <v>791</v>
      </c>
      <c r="C131" s="274" t="s">
        <v>414</v>
      </c>
      <c r="D131" s="274"/>
      <c r="E131" s="274"/>
      <c r="F131" s="274"/>
      <c r="G131" s="274"/>
      <c r="H131" s="274"/>
      <c r="I131" s="274"/>
      <c r="J131" s="280"/>
      <c r="K131" s="280"/>
      <c r="L131" s="280"/>
      <c r="M131" s="280"/>
      <c r="N131" s="280"/>
      <c r="O131" s="280"/>
    </row>
    <row r="132" ht="15.75">
      <c r="A132" s="279"/>
      <c r="B132" s="280"/>
      <c r="C132" s="274" t="s">
        <v>810</v>
      </c>
      <c r="D132" s="274"/>
      <c r="E132" s="274"/>
      <c r="F132" s="274"/>
      <c r="G132" s="274"/>
      <c r="H132" s="274"/>
      <c r="I132" s="274"/>
      <c r="J132" s="280"/>
      <c r="K132" s="280"/>
      <c r="L132" s="280"/>
      <c r="M132" s="280"/>
      <c r="N132" s="280"/>
      <c r="O132" s="280"/>
    </row>
    <row r="133" ht="15.75" customHeight="1">
      <c r="A133" s="279"/>
      <c r="B133" s="280"/>
      <c r="C133" s="274" t="s">
        <v>811</v>
      </c>
      <c r="D133" s="274"/>
      <c r="E133" s="274"/>
      <c r="F133" s="274"/>
      <c r="G133" s="274"/>
      <c r="H133" s="274"/>
      <c r="I133" s="274"/>
      <c r="J133" s="280"/>
      <c r="K133" s="280"/>
      <c r="L133" s="280"/>
      <c r="M133" s="280"/>
      <c r="N133" s="280"/>
      <c r="O133" s="280"/>
    </row>
    <row r="134" ht="18.75">
      <c r="A134" s="279"/>
      <c r="B134" s="280"/>
      <c r="C134" s="274" t="s">
        <v>812</v>
      </c>
      <c r="D134" s="274"/>
      <c r="E134" s="274"/>
      <c r="F134" s="274"/>
      <c r="G134" s="274"/>
      <c r="H134" s="274"/>
      <c r="I134" s="274"/>
      <c r="J134" s="280"/>
      <c r="K134" s="280"/>
      <c r="L134" s="280"/>
      <c r="M134" s="280"/>
      <c r="N134" s="280"/>
      <c r="O134" s="280"/>
    </row>
    <row r="135" ht="15.75">
      <c r="A135" s="279" t="s">
        <v>831</v>
      </c>
      <c r="B135" s="280" t="s">
        <v>793</v>
      </c>
      <c r="C135" s="274" t="s">
        <v>414</v>
      </c>
      <c r="D135" s="280"/>
      <c r="E135" s="280"/>
      <c r="F135" s="280"/>
      <c r="G135" s="280"/>
      <c r="H135" s="280"/>
      <c r="I135" s="280"/>
      <c r="J135" s="280"/>
      <c r="K135" s="280"/>
      <c r="L135" s="280"/>
      <c r="M135" s="280"/>
      <c r="N135" s="280"/>
      <c r="O135" s="280"/>
    </row>
    <row r="136" ht="15.75">
      <c r="A136" s="279"/>
      <c r="B136" s="280"/>
      <c r="C136" s="274" t="s">
        <v>810</v>
      </c>
      <c r="D136" s="280"/>
      <c r="E136" s="280"/>
      <c r="F136" s="280"/>
      <c r="G136" s="280"/>
      <c r="H136" s="280"/>
      <c r="I136" s="280"/>
      <c r="J136" s="280"/>
      <c r="K136" s="280"/>
      <c r="L136" s="280"/>
      <c r="M136" s="280"/>
      <c r="N136" s="280"/>
      <c r="O136" s="280"/>
    </row>
    <row r="137" ht="28.5" customHeight="1">
      <c r="A137" s="279"/>
      <c r="B137" s="280"/>
      <c r="C137" s="274" t="s">
        <v>811</v>
      </c>
      <c r="D137" s="280"/>
      <c r="E137" s="280"/>
      <c r="F137" s="280"/>
      <c r="G137" s="280"/>
      <c r="H137" s="280"/>
      <c r="I137" s="280"/>
      <c r="J137" s="280"/>
      <c r="K137" s="280"/>
      <c r="L137" s="280"/>
      <c r="M137" s="280"/>
      <c r="N137" s="280"/>
      <c r="O137" s="280"/>
    </row>
    <row r="138" ht="25.5" customHeight="1">
      <c r="A138" s="279"/>
      <c r="B138" s="280"/>
      <c r="C138" s="274" t="s">
        <v>812</v>
      </c>
      <c r="D138" s="280"/>
      <c r="E138" s="280"/>
      <c r="F138" s="280"/>
      <c r="G138" s="280"/>
      <c r="H138" s="280"/>
      <c r="I138" s="280"/>
      <c r="J138" s="280"/>
      <c r="K138" s="280"/>
      <c r="L138" s="280"/>
      <c r="M138" s="280"/>
      <c r="N138" s="280"/>
      <c r="O138" s="280"/>
    </row>
    <row r="139" ht="29.25" customHeight="1">
      <c r="A139" s="279" t="s">
        <v>832</v>
      </c>
      <c r="B139" s="280" t="s">
        <v>817</v>
      </c>
      <c r="C139" s="274" t="s">
        <v>414</v>
      </c>
      <c r="D139" s="274"/>
      <c r="E139" s="274"/>
      <c r="F139" s="274"/>
      <c r="G139" s="274"/>
      <c r="H139" s="274"/>
      <c r="I139" s="274"/>
      <c r="J139" s="280"/>
      <c r="K139" s="280"/>
      <c r="L139" s="280"/>
      <c r="M139" s="280"/>
      <c r="N139" s="280"/>
      <c r="O139" s="280"/>
    </row>
    <row r="140" ht="28.5" customHeight="1">
      <c r="A140" s="279"/>
      <c r="B140" s="280"/>
      <c r="C140" s="274" t="s">
        <v>810</v>
      </c>
      <c r="D140" s="274"/>
      <c r="E140" s="274"/>
      <c r="F140" s="274"/>
      <c r="G140" s="274"/>
      <c r="H140" s="274"/>
      <c r="I140" s="274"/>
      <c r="J140" s="280"/>
      <c r="K140" s="280"/>
      <c r="L140" s="280"/>
      <c r="M140" s="280"/>
      <c r="N140" s="280"/>
      <c r="O140" s="280"/>
    </row>
    <row r="141" ht="24" customHeight="1">
      <c r="A141" s="279"/>
      <c r="B141" s="280"/>
      <c r="C141" s="274" t="s">
        <v>811</v>
      </c>
      <c r="D141" s="274"/>
      <c r="E141" s="274"/>
      <c r="F141" s="274"/>
      <c r="G141" s="274"/>
      <c r="H141" s="274"/>
      <c r="I141" s="274"/>
      <c r="J141" s="280"/>
      <c r="K141" s="280"/>
      <c r="L141" s="280"/>
      <c r="M141" s="280"/>
      <c r="N141" s="280"/>
      <c r="O141" s="280"/>
    </row>
    <row r="142" ht="24" customHeight="1">
      <c r="A142" s="279"/>
      <c r="B142" s="280"/>
      <c r="C142" s="274" t="s">
        <v>812</v>
      </c>
      <c r="D142" s="274"/>
      <c r="E142" s="274"/>
      <c r="F142" s="274"/>
      <c r="G142" s="274"/>
      <c r="H142" s="274"/>
      <c r="I142" s="274"/>
      <c r="J142" s="280"/>
      <c r="K142" s="280"/>
      <c r="L142" s="280"/>
      <c r="M142" s="280"/>
      <c r="N142" s="280"/>
      <c r="O142" s="280"/>
    </row>
    <row r="143" ht="15.75">
      <c r="A143" s="279" t="s">
        <v>833</v>
      </c>
      <c r="B143" s="280" t="s">
        <v>790</v>
      </c>
      <c r="C143" s="274" t="s">
        <v>414</v>
      </c>
      <c r="D143" s="274"/>
      <c r="E143" s="274"/>
      <c r="F143" s="274"/>
      <c r="G143" s="274"/>
      <c r="H143" s="274"/>
      <c r="I143" s="274"/>
      <c r="J143" s="280"/>
      <c r="K143" s="280"/>
      <c r="L143" s="280"/>
      <c r="M143" s="280"/>
      <c r="N143" s="280"/>
      <c r="O143" s="280"/>
    </row>
    <row r="144" ht="15.75">
      <c r="A144" s="279"/>
      <c r="B144" s="280"/>
      <c r="C144" s="274" t="s">
        <v>810</v>
      </c>
      <c r="D144" s="274"/>
      <c r="E144" s="274"/>
      <c r="F144" s="274"/>
      <c r="G144" s="274"/>
      <c r="H144" s="274"/>
      <c r="I144" s="274"/>
      <c r="J144" s="280"/>
      <c r="K144" s="280"/>
      <c r="L144" s="280"/>
      <c r="M144" s="280"/>
      <c r="N144" s="280"/>
      <c r="O144" s="280"/>
    </row>
    <row r="145" ht="15.75">
      <c r="A145" s="279"/>
      <c r="B145" s="280"/>
      <c r="C145" s="274" t="s">
        <v>811</v>
      </c>
      <c r="D145" s="274"/>
      <c r="E145" s="274"/>
      <c r="F145" s="274"/>
      <c r="G145" s="274"/>
      <c r="H145" s="274"/>
      <c r="I145" s="274"/>
      <c r="J145" s="280"/>
      <c r="K145" s="280"/>
      <c r="L145" s="280"/>
      <c r="M145" s="280"/>
      <c r="N145" s="280"/>
      <c r="O145" s="280"/>
    </row>
    <row r="146" ht="18.75">
      <c r="A146" s="279"/>
      <c r="B146" s="280"/>
      <c r="C146" s="274" t="s">
        <v>812</v>
      </c>
      <c r="D146" s="274"/>
      <c r="E146" s="274"/>
      <c r="F146" s="274"/>
      <c r="G146" s="274"/>
      <c r="H146" s="274"/>
      <c r="I146" s="274"/>
      <c r="J146" s="280"/>
      <c r="K146" s="280"/>
      <c r="L146" s="280"/>
      <c r="M146" s="280"/>
      <c r="N146" s="280"/>
      <c r="O146" s="280"/>
    </row>
    <row r="147" ht="15.75">
      <c r="A147" s="279" t="s">
        <v>834</v>
      </c>
      <c r="B147" s="280" t="s">
        <v>791</v>
      </c>
      <c r="C147" s="274" t="s">
        <v>414</v>
      </c>
      <c r="D147" s="274"/>
      <c r="E147" s="274"/>
      <c r="F147" s="274"/>
      <c r="G147" s="274"/>
      <c r="H147" s="274"/>
      <c r="I147" s="274"/>
      <c r="J147" s="280"/>
      <c r="K147" s="280"/>
      <c r="L147" s="280"/>
      <c r="M147" s="280"/>
      <c r="N147" s="280"/>
      <c r="O147" s="280"/>
    </row>
    <row r="148" ht="15.75">
      <c r="A148" s="279"/>
      <c r="B148" s="280"/>
      <c r="C148" s="274" t="s">
        <v>810</v>
      </c>
      <c r="D148" s="274"/>
      <c r="E148" s="274"/>
      <c r="F148" s="274"/>
      <c r="G148" s="274"/>
      <c r="H148" s="274"/>
      <c r="I148" s="274"/>
      <c r="J148" s="280"/>
      <c r="K148" s="280"/>
      <c r="L148" s="280"/>
      <c r="M148" s="280"/>
      <c r="N148" s="280"/>
      <c r="O148" s="280"/>
    </row>
    <row r="149" ht="15.75">
      <c r="A149" s="279"/>
      <c r="B149" s="280"/>
      <c r="C149" s="274" t="s">
        <v>811</v>
      </c>
      <c r="D149" s="274"/>
      <c r="E149" s="274"/>
      <c r="F149" s="274"/>
      <c r="G149" s="274"/>
      <c r="H149" s="274"/>
      <c r="I149" s="274"/>
      <c r="J149" s="280"/>
      <c r="K149" s="280"/>
      <c r="L149" s="280"/>
      <c r="M149" s="280"/>
      <c r="N149" s="280"/>
      <c r="O149" s="280"/>
    </row>
    <row r="150" ht="18.75">
      <c r="A150" s="279"/>
      <c r="B150" s="280"/>
      <c r="C150" s="274" t="s">
        <v>812</v>
      </c>
      <c r="D150" s="274"/>
      <c r="E150" s="274"/>
      <c r="F150" s="274"/>
      <c r="G150" s="274"/>
      <c r="H150" s="274"/>
      <c r="I150" s="274"/>
      <c r="J150" s="280"/>
      <c r="K150" s="280"/>
      <c r="L150" s="280"/>
      <c r="M150" s="280"/>
      <c r="N150" s="280"/>
      <c r="O150" s="280"/>
    </row>
    <row r="151" ht="15.75">
      <c r="A151" s="279" t="s">
        <v>835</v>
      </c>
      <c r="B151" s="280" t="s">
        <v>793</v>
      </c>
      <c r="C151" s="274" t="s">
        <v>414</v>
      </c>
      <c r="D151" s="274"/>
      <c r="E151" s="274"/>
      <c r="F151" s="274"/>
      <c r="G151" s="274"/>
      <c r="H151" s="274"/>
      <c r="I151" s="274"/>
      <c r="J151" s="280"/>
      <c r="K151" s="280"/>
      <c r="L151" s="280"/>
      <c r="M151" s="280"/>
      <c r="N151" s="280"/>
      <c r="O151" s="280"/>
    </row>
    <row r="152" ht="16.5" customHeight="1">
      <c r="A152" s="279"/>
      <c r="B152" s="280"/>
      <c r="C152" s="274" t="s">
        <v>810</v>
      </c>
      <c r="D152" s="274"/>
      <c r="E152" s="274"/>
      <c r="F152" s="274"/>
      <c r="G152" s="274"/>
      <c r="H152" s="274"/>
      <c r="I152" s="274"/>
      <c r="J152" s="280"/>
      <c r="K152" s="280"/>
      <c r="L152" s="280"/>
      <c r="M152" s="280"/>
      <c r="N152" s="280"/>
      <c r="O152" s="280"/>
    </row>
    <row r="153" ht="16.5" customHeight="1">
      <c r="A153" s="279"/>
      <c r="B153" s="280"/>
      <c r="C153" s="274" t="s">
        <v>811</v>
      </c>
      <c r="D153" s="274"/>
      <c r="E153" s="274"/>
      <c r="F153" s="274"/>
      <c r="G153" s="274"/>
      <c r="H153" s="274"/>
      <c r="I153" s="274"/>
      <c r="J153" s="280"/>
      <c r="K153" s="280"/>
      <c r="L153" s="280"/>
      <c r="M153" s="280"/>
      <c r="N153" s="280"/>
      <c r="O153" s="280"/>
    </row>
    <row r="154" ht="21.75" customHeight="1">
      <c r="A154" s="279"/>
      <c r="B154" s="280"/>
      <c r="C154" s="274" t="s">
        <v>812</v>
      </c>
      <c r="D154" s="274"/>
      <c r="E154" s="274"/>
      <c r="F154" s="274"/>
      <c r="G154" s="274"/>
      <c r="H154" s="274"/>
      <c r="I154" s="274"/>
      <c r="J154" s="280"/>
      <c r="K154" s="280"/>
      <c r="L154" s="280"/>
      <c r="M154" s="280"/>
      <c r="N154" s="280"/>
      <c r="O154" s="280"/>
    </row>
    <row r="155" ht="34.5" customHeight="1">
      <c r="A155" s="279" t="s">
        <v>836</v>
      </c>
      <c r="B155" s="274" t="s">
        <v>783</v>
      </c>
      <c r="C155" s="274" t="s">
        <v>258</v>
      </c>
      <c r="D155" s="274" t="s">
        <v>258</v>
      </c>
      <c r="E155" s="274" t="s">
        <v>258</v>
      </c>
      <c r="F155" s="274" t="s">
        <v>258</v>
      </c>
      <c r="G155" s="274" t="s">
        <v>258</v>
      </c>
      <c r="H155" s="274" t="s">
        <v>258</v>
      </c>
      <c r="I155" s="274" t="s">
        <v>258</v>
      </c>
      <c r="J155" s="274" t="s">
        <v>258</v>
      </c>
      <c r="K155" s="274" t="s">
        <v>258</v>
      </c>
      <c r="L155" s="274" t="s">
        <v>258</v>
      </c>
      <c r="M155" s="274" t="s">
        <v>258</v>
      </c>
      <c r="N155" s="274" t="s">
        <v>258</v>
      </c>
      <c r="O155" s="274" t="s">
        <v>258</v>
      </c>
    </row>
    <row r="156" ht="18.75">
      <c r="A156" s="279" t="s">
        <v>837</v>
      </c>
      <c r="B156" s="274" t="s">
        <v>837</v>
      </c>
      <c r="C156" s="274"/>
      <c r="D156" s="274"/>
      <c r="E156" s="274"/>
      <c r="F156" s="274"/>
      <c r="G156" s="274"/>
      <c r="H156" s="274"/>
      <c r="I156" s="274"/>
      <c r="J156" s="280"/>
      <c r="K156" s="280"/>
      <c r="L156" s="280"/>
      <c r="M156" s="280"/>
      <c r="N156" s="280"/>
      <c r="O156" s="280"/>
    </row>
    <row r="158" ht="18">
      <c r="B158" s="234" t="s">
        <v>838</v>
      </c>
    </row>
    <row r="159" ht="18">
      <c r="B159" s="234" t="s">
        <v>839</v>
      </c>
    </row>
    <row r="160" ht="18">
      <c r="B160" s="234" t="s">
        <v>840</v>
      </c>
    </row>
    <row r="161" ht="18">
      <c r="B161" s="234" t="s">
        <v>841</v>
      </c>
    </row>
    <row r="162" ht="18">
      <c r="B162" s="234" t="s">
        <v>842</v>
      </c>
    </row>
  </sheetData>
  <sheetProtection password="0" autoFilter="0" content="1" deleteColumns="0" deleteRows="0" formatCells="0" formatColumns="0" formatRows="0" insertColumns="0" insertHyperlinks="0" insertRows="0" pivotTables="0" selectLockedCells="1" selectUnlockedCells="1" sheet="0" sort="0"/>
  <mergeCells count="110">
    <mergeCell ref="A4:P4"/>
    <mergeCell ref="A5:P5"/>
    <mergeCell ref="A7:P7"/>
    <mergeCell ref="A8:P8"/>
    <mergeCell ref="A9:P9"/>
    <mergeCell ref="A10:P10"/>
    <mergeCell ref="A12:O12"/>
    <mergeCell ref="A13:O13"/>
    <mergeCell ref="A14:AG14"/>
    <mergeCell ref="A15:A16"/>
    <mergeCell ref="B15:B16"/>
    <mergeCell ref="C15:C16"/>
    <mergeCell ref="D15:F15"/>
    <mergeCell ref="G15:G16"/>
    <mergeCell ref="H15:I15"/>
    <mergeCell ref="J15:K15"/>
    <mergeCell ref="L15:M15"/>
    <mergeCell ref="N15:O15"/>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A114:A115"/>
    <mergeCell ref="B114:B115"/>
    <mergeCell ref="A116:A117"/>
    <mergeCell ref="B116:B117"/>
    <mergeCell ref="A123:A126"/>
    <mergeCell ref="B123:B126"/>
    <mergeCell ref="A127:A130"/>
    <mergeCell ref="B127:B130"/>
    <mergeCell ref="A131:A134"/>
    <mergeCell ref="B131:B134"/>
    <mergeCell ref="A135:A138"/>
    <mergeCell ref="B135:B138"/>
    <mergeCell ref="A139:A142"/>
    <mergeCell ref="B139:B142"/>
    <mergeCell ref="A143:A146"/>
    <mergeCell ref="B143:B146"/>
    <mergeCell ref="A147:A150"/>
    <mergeCell ref="B147:B150"/>
    <mergeCell ref="A151:A154"/>
    <mergeCell ref="B151:B154"/>
  </mergeCells>
  <printOptions headings="0" gridLines="0"/>
  <pageMargins left="0.70866141732283472" right="0.70866141732283472" top="0.74803149606299213" bottom="0.74803149606299213" header="0.31496062992125978" footer="0.31496062992125978"/>
  <pageSetup paperSize="8" scale="61" firstPageNumber="3"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1" zoomScale="70" workbookViewId="0">
      <selection activeCell="B22" activeCellId="0" sqref="B22"/>
    </sheetView>
  </sheetViews>
  <sheetFormatPr baseColWidth="16" defaultColWidth="8" defaultRowHeight="15"/>
  <cols>
    <col bestFit="0" customWidth="1" min="1" max="1" style="269" width="12.5"/>
    <col bestFit="0" customWidth="1" min="2" max="2" style="234" width="25.5"/>
    <col bestFit="0" customWidth="1" min="3" max="3" style="234" width="20.625"/>
    <col bestFit="0" customWidth="1" min="4" max="4" style="234" width="20.375"/>
    <col bestFit="0" customWidth="1" min="5" max="5" style="234" width="19.75"/>
    <col bestFit="0" customWidth="1" min="6" max="6" style="234" width="22.875"/>
    <col bestFit="0" customWidth="1" min="7" max="7" style="234" width="19.625"/>
    <col bestFit="0" customWidth="1" min="8" max="8" style="234" width="17.375"/>
    <col bestFit="0" customWidth="1" min="9" max="9" style="234" width="23.375"/>
    <col bestFit="0" customWidth="1" min="10" max="10" style="234" width="12.75"/>
    <col bestFit="0" customWidth="1" min="11" max="12" style="234" width="17.375"/>
    <col bestFit="0" customWidth="1" min="13" max="13" style="234" width="18.5"/>
    <col bestFit="0" customWidth="1" min="14" max="14" style="234" width="21.5"/>
    <col bestFit="0" customWidth="1" min="15" max="15" style="234" width="7.75"/>
    <col bestFit="0" customWidth="1" min="16" max="16" style="234" width="9"/>
    <col bestFit="0" customWidth="1" min="17" max="17" style="234" width="17.75"/>
    <col bestFit="0" customWidth="1" min="18" max="18" style="234" width="18.375"/>
    <col bestFit="0" customWidth="1" min="19" max="19" style="234" width="9.125"/>
    <col bestFit="0" customWidth="1" min="20" max="20" style="234" width="9"/>
    <col bestFit="0" customWidth="1" min="21" max="21" style="234" width="22"/>
    <col bestFit="0" customWidth="1" min="22" max="22" style="234" width="22.625"/>
    <col bestFit="0" customWidth="1" min="23" max="23" style="234" width="14.875"/>
    <col bestFit="0" customWidth="1" min="24" max="24" style="233" width="10.625"/>
    <col bestFit="0" customWidth="1" min="25" max="25" style="233" width="9.25"/>
    <col bestFit="0" customWidth="1" min="26" max="26" style="233" width="11.125"/>
    <col bestFit="0" customWidth="1" min="27" max="27" style="233" width="11.875"/>
    <col bestFit="0" customWidth="1" min="28" max="28" style="233" width="15.625"/>
    <col bestFit="0" customWidth="1" min="29" max="30" style="233" width="15.875"/>
    <col bestFit="0" customWidth="1" min="31" max="31" style="233" width="20.75"/>
    <col bestFit="0" customWidth="1" min="32" max="32" style="233" width="18.375"/>
    <col bestFit="0" customWidth="1" min="33" max="33" style="233" width="29"/>
    <col bestFit="0" customWidth="1" min="34" max="253" style="233" width="9"/>
    <col bestFit="1" customWidth="1" min="254" max="254" style="233" width="3.875"/>
    <col bestFit="1" customWidth="1" min="255" max="255" style="233" width="16"/>
    <col bestFit="1" customWidth="0" min="256" max="256" style="233" width="16.625"/>
    <col bestFit="0" customWidth="0" min="257" max="16384" style="233" width="16.625"/>
  </cols>
  <sheetData>
    <row r="1" ht="17.25">
      <c r="P1" s="2"/>
      <c r="AD1" s="2"/>
    </row>
    <row r="2" ht="17.25">
      <c r="P2" s="4"/>
      <c r="AD2" s="4"/>
    </row>
    <row r="3" ht="17.25">
      <c r="P3" s="4"/>
      <c r="AD3" s="4"/>
    </row>
    <row r="4" ht="17.25">
      <c r="A4" s="248"/>
      <c r="B4" s="248"/>
      <c r="C4" s="248"/>
      <c r="D4" s="248"/>
      <c r="E4" s="248"/>
      <c r="F4" s="248"/>
      <c r="G4" s="248"/>
      <c r="H4" s="248"/>
      <c r="I4" s="248"/>
      <c r="J4" s="250"/>
      <c r="K4" s="250"/>
      <c r="L4" s="250"/>
      <c r="M4" s="250"/>
      <c r="N4" s="250"/>
      <c r="O4" s="250"/>
      <c r="P4" s="250"/>
      <c r="AD4" s="4"/>
    </row>
    <row r="5" ht="39" customHeight="1">
      <c r="A5" s="281" t="s">
        <v>843</v>
      </c>
      <c r="B5" s="281"/>
      <c r="C5" s="281"/>
      <c r="D5" s="281"/>
      <c r="E5" s="281"/>
      <c r="F5" s="281"/>
      <c r="G5" s="281"/>
      <c r="H5" s="281"/>
      <c r="I5" s="281"/>
      <c r="J5" s="233"/>
      <c r="K5" s="233"/>
      <c r="L5" s="233"/>
      <c r="M5" s="233"/>
      <c r="N5" s="233"/>
      <c r="O5" s="233"/>
      <c r="P5" s="233"/>
      <c r="Q5" s="141"/>
      <c r="R5" s="141"/>
      <c r="S5" s="141"/>
      <c r="T5" s="141"/>
      <c r="U5" s="141"/>
      <c r="V5" s="141"/>
      <c r="W5" s="141"/>
      <c r="X5" s="141"/>
      <c r="Y5" s="141"/>
      <c r="Z5" s="141"/>
      <c r="AA5" s="141"/>
      <c r="AB5" s="141"/>
      <c r="AC5" s="141"/>
      <c r="AD5" s="141"/>
      <c r="AE5" s="141"/>
      <c r="AF5" s="141"/>
      <c r="AG5" s="141"/>
    </row>
    <row r="6" ht="22.5" customHeight="1">
      <c r="A6" s="281"/>
      <c r="B6" s="281"/>
      <c r="C6" s="281"/>
      <c r="D6" s="281"/>
      <c r="E6" s="281"/>
      <c r="F6" s="281"/>
      <c r="G6" s="281"/>
      <c r="H6" s="281"/>
      <c r="I6" s="281"/>
      <c r="J6" s="233"/>
      <c r="K6" s="233"/>
      <c r="L6" s="233"/>
      <c r="M6" s="233"/>
      <c r="N6" s="233"/>
      <c r="O6" s="233"/>
      <c r="P6" s="233"/>
      <c r="Q6" s="141"/>
      <c r="R6" s="141"/>
      <c r="S6" s="141"/>
      <c r="T6" s="141"/>
      <c r="U6" s="141"/>
      <c r="V6" s="141"/>
      <c r="W6" s="141"/>
      <c r="X6" s="141"/>
      <c r="Y6" s="141"/>
      <c r="Z6" s="141"/>
      <c r="AA6" s="141"/>
      <c r="AB6" s="141"/>
      <c r="AC6" s="141"/>
      <c r="AD6" s="141"/>
      <c r="AE6" s="141"/>
      <c r="AF6" s="141"/>
      <c r="AG6" s="141"/>
    </row>
    <row r="7" ht="15.75">
      <c r="A7" s="9" t="s">
        <v>368</v>
      </c>
      <c r="B7" s="9"/>
      <c r="C7" s="9"/>
      <c r="D7" s="9"/>
      <c r="E7" s="9"/>
      <c r="F7" s="9"/>
      <c r="G7" s="9"/>
      <c r="H7" s="9"/>
      <c r="I7" s="9"/>
      <c r="J7" s="282"/>
      <c r="K7" s="282"/>
      <c r="L7" s="282"/>
      <c r="M7" s="282"/>
      <c r="N7" s="282"/>
      <c r="O7" s="282"/>
      <c r="P7" s="282"/>
      <c r="Q7" s="224"/>
      <c r="R7" s="224"/>
      <c r="S7" s="224"/>
      <c r="T7" s="224"/>
      <c r="U7" s="224"/>
      <c r="V7" s="224"/>
      <c r="W7" s="224"/>
      <c r="X7" s="224"/>
      <c r="Y7" s="224"/>
      <c r="Z7" s="224"/>
      <c r="AA7" s="224"/>
      <c r="AB7" s="224"/>
      <c r="AC7" s="224"/>
      <c r="AD7" s="224"/>
      <c r="AE7" s="224"/>
      <c r="AF7" s="224"/>
      <c r="AG7" s="224"/>
    </row>
    <row r="8" ht="15.75">
      <c r="A8" s="270" t="s">
        <v>6</v>
      </c>
      <c r="B8" s="270"/>
      <c r="C8" s="270"/>
      <c r="D8" s="270"/>
      <c r="E8" s="270"/>
      <c r="F8" s="270"/>
      <c r="G8" s="270"/>
      <c r="H8" s="270"/>
      <c r="I8" s="270"/>
      <c r="J8" s="59"/>
      <c r="K8" s="59"/>
      <c r="L8" s="59"/>
      <c r="M8" s="59"/>
      <c r="N8" s="59"/>
      <c r="O8" s="59"/>
      <c r="P8" s="59"/>
      <c r="Q8" s="59"/>
      <c r="R8" s="59"/>
      <c r="S8" s="59"/>
      <c r="T8" s="59"/>
      <c r="U8" s="59"/>
      <c r="V8" s="59"/>
      <c r="W8" s="59"/>
      <c r="X8" s="59"/>
      <c r="Y8" s="59"/>
      <c r="Z8" s="59"/>
      <c r="AA8" s="59"/>
      <c r="AB8" s="59"/>
      <c r="AC8" s="59"/>
      <c r="AD8" s="59"/>
      <c r="AE8" s="59"/>
      <c r="AF8" s="59"/>
      <c r="AG8" s="59"/>
    </row>
    <row r="9" ht="15">
      <c r="A9" s="249"/>
      <c r="B9" s="249"/>
      <c r="C9" s="249"/>
      <c r="D9" s="249"/>
      <c r="E9" s="249"/>
      <c r="F9" s="249"/>
      <c r="G9" s="249"/>
      <c r="H9" s="249"/>
      <c r="I9" s="249"/>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ht="18" customHeight="1">
      <c r="A10" s="12" t="s">
        <v>369</v>
      </c>
      <c r="B10" s="12"/>
      <c r="C10" s="12"/>
      <c r="D10" s="12"/>
      <c r="E10" s="12"/>
      <c r="F10" s="12"/>
      <c r="G10" s="12"/>
      <c r="H10" s="12"/>
      <c r="I10" s="12"/>
      <c r="J10" s="13"/>
      <c r="K10" s="13"/>
      <c r="L10" s="13"/>
      <c r="M10" s="13"/>
      <c r="N10" s="13"/>
      <c r="O10" s="13"/>
      <c r="P10" s="13"/>
      <c r="Q10" s="250"/>
      <c r="R10" s="250"/>
      <c r="S10" s="250"/>
      <c r="T10" s="250"/>
      <c r="U10" s="250"/>
      <c r="V10" s="250"/>
      <c r="W10" s="250"/>
      <c r="X10" s="250"/>
      <c r="Y10" s="250"/>
      <c r="Z10" s="250"/>
      <c r="AA10" s="250"/>
      <c r="AB10" s="250"/>
      <c r="AC10" s="250"/>
      <c r="AD10" s="250"/>
      <c r="AE10" s="250"/>
      <c r="AF10" s="250"/>
      <c r="AG10" s="250"/>
    </row>
    <row r="11" ht="1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ht="33" customHeight="1">
      <c r="A12" s="279" t="s">
        <v>769</v>
      </c>
      <c r="B12" s="274" t="s">
        <v>770</v>
      </c>
      <c r="C12" s="274" t="s">
        <v>844</v>
      </c>
      <c r="D12" s="274"/>
      <c r="E12" s="274"/>
      <c r="F12" s="274" t="s">
        <v>845</v>
      </c>
      <c r="G12" s="274" t="s">
        <v>846</v>
      </c>
      <c r="H12" s="273" t="s">
        <v>847</v>
      </c>
      <c r="I12" s="273" t="s">
        <v>848</v>
      </c>
    </row>
    <row r="13" ht="47.25" customHeight="1">
      <c r="A13" s="279"/>
      <c r="B13" s="274"/>
      <c r="C13" s="274" t="s">
        <v>849</v>
      </c>
      <c r="D13" s="274" t="s">
        <v>850</v>
      </c>
      <c r="E13" s="274" t="s">
        <v>851</v>
      </c>
      <c r="F13" s="274"/>
      <c r="G13" s="274"/>
      <c r="H13" s="278"/>
      <c r="I13" s="278"/>
      <c r="R13" s="234"/>
    </row>
    <row r="14" ht="15.75">
      <c r="A14" s="279">
        <v>1</v>
      </c>
      <c r="B14" s="274">
        <v>2</v>
      </c>
      <c r="C14" s="274">
        <v>3</v>
      </c>
      <c r="D14" s="274">
        <v>4</v>
      </c>
      <c r="E14" s="274">
        <v>5</v>
      </c>
      <c r="F14" s="274">
        <v>6</v>
      </c>
      <c r="G14" s="274">
        <v>7</v>
      </c>
      <c r="H14" s="274">
        <v>8</v>
      </c>
      <c r="I14" s="274">
        <v>9</v>
      </c>
    </row>
    <row r="15" ht="30">
      <c r="A15" s="279" t="s">
        <v>255</v>
      </c>
      <c r="B15" s="274" t="s">
        <v>783</v>
      </c>
      <c r="C15" s="274" t="s">
        <v>784</v>
      </c>
      <c r="D15" s="274" t="s">
        <v>258</v>
      </c>
      <c r="E15" s="274" t="s">
        <v>258</v>
      </c>
      <c r="F15" s="274" t="s">
        <v>258</v>
      </c>
      <c r="G15" s="274" t="s">
        <v>258</v>
      </c>
      <c r="H15" s="274" t="s">
        <v>258</v>
      </c>
      <c r="I15" s="274" t="s">
        <v>258</v>
      </c>
    </row>
    <row r="16" ht="158.25" customHeight="1">
      <c r="A16" s="279" t="s">
        <v>259</v>
      </c>
      <c r="B16" s="274" t="s">
        <v>852</v>
      </c>
      <c r="C16" s="274"/>
      <c r="D16" s="274"/>
      <c r="E16" s="274"/>
      <c r="F16" s="274" t="s">
        <v>853</v>
      </c>
      <c r="G16" s="274" t="s">
        <v>258</v>
      </c>
      <c r="H16" s="274" t="s">
        <v>258</v>
      </c>
      <c r="I16" s="274"/>
    </row>
    <row r="17" ht="45">
      <c r="A17" s="279" t="s">
        <v>261</v>
      </c>
      <c r="B17" s="274" t="s">
        <v>854</v>
      </c>
      <c r="C17" s="274"/>
      <c r="D17" s="274"/>
      <c r="E17" s="274"/>
      <c r="F17" s="274" t="s">
        <v>855</v>
      </c>
      <c r="G17" s="274" t="s">
        <v>856</v>
      </c>
      <c r="H17" s="274"/>
      <c r="I17" s="274" t="s">
        <v>857</v>
      </c>
    </row>
    <row r="18" ht="45">
      <c r="A18" s="279" t="s">
        <v>269</v>
      </c>
      <c r="B18" s="274" t="s">
        <v>858</v>
      </c>
      <c r="C18" s="274"/>
      <c r="D18" s="274"/>
      <c r="E18" s="274"/>
      <c r="F18" s="274" t="s">
        <v>855</v>
      </c>
      <c r="G18" s="274" t="s">
        <v>859</v>
      </c>
      <c r="H18" s="274"/>
      <c r="I18" s="274" t="s">
        <v>857</v>
      </c>
    </row>
    <row r="19" ht="60">
      <c r="A19" s="279" t="s">
        <v>285</v>
      </c>
      <c r="B19" s="274" t="s">
        <v>860</v>
      </c>
      <c r="C19" s="274"/>
      <c r="D19" s="274"/>
      <c r="E19" s="274"/>
      <c r="F19" s="274" t="s">
        <v>855</v>
      </c>
      <c r="G19" s="274" t="s">
        <v>861</v>
      </c>
      <c r="H19" s="274"/>
      <c r="I19" s="274" t="s">
        <v>857</v>
      </c>
    </row>
    <row r="20" ht="150">
      <c r="A20" s="279" t="s">
        <v>300</v>
      </c>
      <c r="B20" s="274" t="s">
        <v>862</v>
      </c>
      <c r="C20" s="274"/>
      <c r="D20" s="274"/>
      <c r="E20" s="274"/>
      <c r="F20" s="274" t="s">
        <v>855</v>
      </c>
      <c r="G20" s="274" t="s">
        <v>861</v>
      </c>
      <c r="H20" s="274"/>
      <c r="I20" s="274" t="s">
        <v>857</v>
      </c>
    </row>
    <row r="21" ht="90">
      <c r="A21" s="279" t="s">
        <v>808</v>
      </c>
      <c r="B21" s="274" t="s">
        <v>863</v>
      </c>
      <c r="C21" s="274"/>
      <c r="D21" s="274"/>
      <c r="E21" s="274"/>
      <c r="F21" s="274" t="s">
        <v>855</v>
      </c>
      <c r="G21" s="274" t="s">
        <v>861</v>
      </c>
      <c r="H21" s="274"/>
      <c r="I21" s="274" t="s">
        <v>857</v>
      </c>
    </row>
    <row r="22" ht="150">
      <c r="A22" s="279" t="s">
        <v>77</v>
      </c>
      <c r="B22" s="274" t="s">
        <v>864</v>
      </c>
      <c r="C22" s="274"/>
      <c r="D22" s="274"/>
      <c r="E22" s="274"/>
      <c r="F22" s="274" t="s">
        <v>855</v>
      </c>
      <c r="G22" s="274" t="s">
        <v>258</v>
      </c>
      <c r="H22" s="274" t="s">
        <v>258</v>
      </c>
      <c r="I22" s="274"/>
    </row>
    <row r="23" ht="45">
      <c r="A23" s="279" t="s">
        <v>124</v>
      </c>
      <c r="B23" s="274" t="s">
        <v>854</v>
      </c>
      <c r="C23" s="274"/>
      <c r="D23" s="274"/>
      <c r="E23" s="274"/>
      <c r="F23" s="274" t="s">
        <v>855</v>
      </c>
      <c r="G23" s="274" t="s">
        <v>856</v>
      </c>
      <c r="H23" s="274"/>
      <c r="I23" s="274" t="s">
        <v>857</v>
      </c>
    </row>
    <row r="24" ht="45">
      <c r="A24" s="279" t="s">
        <v>79</v>
      </c>
      <c r="B24" s="274" t="s">
        <v>858</v>
      </c>
      <c r="C24" s="274"/>
      <c r="D24" s="274"/>
      <c r="E24" s="274"/>
      <c r="F24" s="274" t="s">
        <v>855</v>
      </c>
      <c r="G24" s="274" t="s">
        <v>859</v>
      </c>
      <c r="H24" s="274"/>
      <c r="I24" s="274" t="s">
        <v>857</v>
      </c>
    </row>
    <row r="25" ht="60">
      <c r="A25" s="279" t="s">
        <v>116</v>
      </c>
      <c r="B25" s="274" t="s">
        <v>860</v>
      </c>
      <c r="C25" s="274"/>
      <c r="D25" s="274"/>
      <c r="E25" s="274"/>
      <c r="F25" s="274" t="s">
        <v>855</v>
      </c>
      <c r="G25" s="274" t="s">
        <v>861</v>
      </c>
      <c r="H25" s="274"/>
      <c r="I25" s="274" t="s">
        <v>857</v>
      </c>
    </row>
    <row r="26" ht="150">
      <c r="A26" s="279" t="s">
        <v>344</v>
      </c>
      <c r="B26" s="274" t="s">
        <v>862</v>
      </c>
      <c r="C26" s="274"/>
      <c r="D26" s="274"/>
      <c r="E26" s="274"/>
      <c r="F26" s="274" t="s">
        <v>855</v>
      </c>
      <c r="G26" s="274" t="s">
        <v>861</v>
      </c>
      <c r="H26" s="274"/>
      <c r="I26" s="274" t="s">
        <v>857</v>
      </c>
    </row>
    <row r="27" ht="90">
      <c r="A27" s="279" t="s">
        <v>828</v>
      </c>
      <c r="B27" s="274" t="s">
        <v>863</v>
      </c>
      <c r="C27" s="274"/>
      <c r="D27" s="274"/>
      <c r="E27" s="274"/>
      <c r="F27" s="274" t="s">
        <v>855</v>
      </c>
      <c r="G27" s="274" t="s">
        <v>861</v>
      </c>
      <c r="H27" s="274"/>
      <c r="I27" s="274" t="s">
        <v>857</v>
      </c>
    </row>
    <row r="28" ht="30">
      <c r="A28" s="279" t="s">
        <v>836</v>
      </c>
      <c r="B28" s="274" t="s">
        <v>783</v>
      </c>
      <c r="C28" s="242" t="s">
        <v>258</v>
      </c>
      <c r="D28" s="242" t="s">
        <v>258</v>
      </c>
      <c r="E28" s="242" t="s">
        <v>258</v>
      </c>
      <c r="F28" s="242" t="s">
        <v>258</v>
      </c>
      <c r="G28" s="242" t="s">
        <v>258</v>
      </c>
      <c r="H28" s="242" t="s">
        <v>258</v>
      </c>
      <c r="I28" s="242" t="s">
        <v>258</v>
      </c>
    </row>
    <row r="29" ht="18">
      <c r="A29" s="283" t="s">
        <v>865</v>
      </c>
      <c r="B29" s="242" t="s">
        <v>865</v>
      </c>
      <c r="C29" s="243"/>
      <c r="D29" s="243"/>
      <c r="E29" s="243"/>
      <c r="F29" s="243"/>
      <c r="G29" s="243"/>
      <c r="H29" s="243"/>
      <c r="I29" s="243"/>
    </row>
    <row r="31" ht="18">
      <c r="A31" s="269"/>
      <c r="B31" s="234" t="s">
        <v>866</v>
      </c>
    </row>
    <row r="32" ht="51.75" customHeight="1">
      <c r="A32" s="269"/>
      <c r="B32" s="284" t="s">
        <v>867</v>
      </c>
      <c r="C32" s="284"/>
      <c r="D32" s="284"/>
      <c r="E32" s="284"/>
      <c r="F32" s="284"/>
      <c r="G32" s="284"/>
      <c r="H32" s="284"/>
      <c r="I32" s="284"/>
    </row>
    <row r="33" ht="18">
      <c r="A33" s="269"/>
      <c r="B33" s="234" t="s">
        <v>840</v>
      </c>
    </row>
    <row r="34" ht="18">
      <c r="B34" s="234" t="s">
        <v>868</v>
      </c>
    </row>
    <row r="35" ht="18">
      <c r="B35" s="234" t="s">
        <v>869</v>
      </c>
    </row>
    <row r="36" ht="52.5" customHeight="1">
      <c r="B36" s="284" t="s">
        <v>870</v>
      </c>
      <c r="C36" s="284"/>
      <c r="D36" s="284"/>
      <c r="E36" s="284"/>
      <c r="F36" s="284"/>
      <c r="G36" s="284"/>
      <c r="H36" s="284"/>
      <c r="I36" s="284"/>
    </row>
    <row r="37" ht="18">
      <c r="B37" s="234" t="s">
        <v>871</v>
      </c>
    </row>
    <row r="39" ht="15">
      <c r="B39" s="234"/>
    </row>
  </sheetData>
  <sheetProtection password="0" autoFilter="0" content="1" deleteColumns="0" deleteRows="0" formatCells="0" formatColumns="0" formatRows="0" insertColumns="0" insertHyperlinks="0" insertRows="0" pivotTables="0" selectLockedCells="1" selectUnlockedCells="1" sheet="0" sort="0"/>
  <mergeCells count="15">
    <mergeCell ref="A4:I4"/>
    <mergeCell ref="A5:I5"/>
    <mergeCell ref="A7:I7"/>
    <mergeCell ref="A8:I8"/>
    <mergeCell ref="A9:I9"/>
    <mergeCell ref="A10:I10"/>
    <mergeCell ref="A12:A13"/>
    <mergeCell ref="B12:B13"/>
    <mergeCell ref="C12:E12"/>
    <mergeCell ref="F12:F13"/>
    <mergeCell ref="G12:G13"/>
    <mergeCell ref="H12:H13"/>
    <mergeCell ref="I12:I13"/>
    <mergeCell ref="B32:I32"/>
    <mergeCell ref="B36:I36"/>
  </mergeCells>
  <printOptions headings="0" gridLines="0"/>
  <pageMargins left="0.70866141732283472" right="0.70866141732283472" top="0.74803149606299213" bottom="0.74803149606299213" header="0.31496062992125978" footer="0.31496062992125978"/>
  <pageSetup paperSize="8" scale="65" firstPageNumber="7"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F19" activeCellId="0" sqref="F19"/>
    </sheetView>
  </sheetViews>
  <sheetFormatPr defaultColWidth="8" defaultRowHeight="15"/>
  <cols>
    <col bestFit="0" customWidth="1" min="1" max="1" style="285" width="10"/>
    <col bestFit="0" customWidth="1" min="2" max="2" style="285" width="30.875"/>
    <col bestFit="0" customWidth="1" min="3" max="3" style="285" width="15.75"/>
    <col bestFit="0" customWidth="1" min="4" max="4" style="285" width="20.5"/>
    <col bestFit="0" customWidth="1" min="5" max="5" style="285" width="15.875"/>
    <col bestFit="0" customWidth="1" min="6" max="7" style="285" width="16.125"/>
    <col bestFit="0" customWidth="1" min="8" max="8" style="285" width="28.875"/>
    <col bestFit="0" customWidth="1" min="9" max="9" style="285" width="24"/>
    <col bestFit="0" customWidth="1" min="10" max="13" style="285" width="19.875"/>
    <col bestFit="0" customWidth="1" min="14" max="14" style="285" width="24.5"/>
    <col bestFit="0" customWidth="1" min="15" max="16" style="285" width="19.875"/>
    <col bestFit="0" customWidth="1" min="17" max="19" style="234" width="20.5"/>
    <col bestFit="0" customWidth="1" min="20" max="20" style="233" width="19.75"/>
    <col bestFit="0" customWidth="1" min="21" max="21" style="233" width="10"/>
    <col bestFit="0" customWidth="0" min="22" max="22" style="233" width="9"/>
    <col bestFit="0" customWidth="1" min="23" max="23" style="233" width="17"/>
    <col bestFit="0" customWidth="1" min="24" max="24" style="233" width="17.75"/>
    <col bestFit="0" customWidth="1" min="25" max="25" style="285" width="8.75"/>
    <col bestFit="0" customWidth="1" min="26" max="26" style="285" width="8.375"/>
    <col bestFit="0" customWidth="0" min="27" max="27" style="285" width="9"/>
    <col bestFit="0" customWidth="1" min="28" max="28" style="285" width="14.625"/>
    <col bestFit="0" customWidth="1" min="29" max="29" style="285" width="18.875"/>
    <col bestFit="0" customWidth="1" min="30" max="30" style="285" width="15.5"/>
    <col bestFit="0" customWidth="1" min="31" max="31" style="285" width="14.25"/>
    <col bestFit="0" customWidth="0" min="32" max="16384" style="285" width="9"/>
  </cols>
  <sheetData>
    <row r="1" s="286" customFormat="1" ht="18.75" customHeight="1">
      <c r="A1" s="287"/>
      <c r="D1" s="286"/>
      <c r="E1" s="286"/>
      <c r="F1" s="286"/>
      <c r="G1" s="286"/>
      <c r="H1" s="286"/>
      <c r="I1" s="286"/>
      <c r="J1" s="286"/>
      <c r="K1" s="286"/>
      <c r="L1" s="286"/>
      <c r="M1" s="286"/>
      <c r="N1" s="2" t="s">
        <v>872</v>
      </c>
      <c r="O1" s="286"/>
      <c r="P1" s="286"/>
      <c r="Q1" s="234"/>
      <c r="R1" s="234"/>
      <c r="S1" s="234"/>
      <c r="T1" s="233"/>
      <c r="U1" s="233"/>
      <c r="V1" s="233"/>
      <c r="W1" s="233"/>
      <c r="X1" s="286"/>
      <c r="Y1" s="286"/>
      <c r="Z1" s="286"/>
      <c r="AA1" s="286"/>
      <c r="AB1" s="286"/>
    </row>
    <row r="2" s="286" customFormat="1" ht="18.75" customHeight="1">
      <c r="A2" s="287"/>
      <c r="D2" s="286"/>
      <c r="E2" s="286"/>
      <c r="F2" s="286"/>
      <c r="G2" s="286"/>
      <c r="H2" s="286"/>
      <c r="I2" s="286"/>
      <c r="J2" s="286"/>
      <c r="K2" s="286"/>
      <c r="L2" s="286"/>
      <c r="M2" s="286"/>
      <c r="N2" s="4" t="s">
        <v>1</v>
      </c>
      <c r="O2" s="286"/>
      <c r="P2" s="286"/>
      <c r="Q2" s="234"/>
      <c r="R2" s="234"/>
      <c r="S2" s="234"/>
      <c r="T2" s="233"/>
      <c r="U2" s="233"/>
      <c r="V2" s="233"/>
      <c r="W2" s="233"/>
      <c r="X2" s="286"/>
      <c r="Y2" s="286"/>
      <c r="Z2" s="286"/>
      <c r="AA2" s="286"/>
      <c r="AB2" s="286"/>
    </row>
    <row r="3" s="286" customFormat="1" ht="17.25">
      <c r="A3" s="288"/>
      <c r="D3" s="286"/>
      <c r="E3" s="286"/>
      <c r="F3" s="286"/>
      <c r="G3" s="286"/>
      <c r="H3" s="286"/>
      <c r="I3" s="286"/>
      <c r="J3" s="286"/>
      <c r="K3" s="286"/>
      <c r="L3" s="286"/>
      <c r="M3" s="286"/>
      <c r="N3" s="4" t="s">
        <v>2</v>
      </c>
      <c r="O3" s="286"/>
      <c r="P3" s="286"/>
      <c r="Q3" s="234"/>
      <c r="R3" s="234"/>
      <c r="S3" s="234"/>
      <c r="T3" s="233"/>
      <c r="U3" s="233"/>
      <c r="V3" s="233"/>
      <c r="W3" s="233"/>
      <c r="X3" s="286"/>
      <c r="Y3" s="286"/>
      <c r="Z3" s="286"/>
      <c r="AA3" s="286"/>
      <c r="AB3" s="286"/>
    </row>
    <row r="4" s="286" customFormat="1" ht="15.75">
      <c r="A4" s="248" t="s">
        <v>873</v>
      </c>
      <c r="B4" s="248"/>
      <c r="C4" s="248"/>
      <c r="D4" s="248"/>
      <c r="E4" s="248"/>
      <c r="F4" s="248"/>
      <c r="G4" s="248"/>
      <c r="H4" s="248"/>
      <c r="I4" s="248"/>
      <c r="J4" s="248"/>
      <c r="K4" s="248"/>
      <c r="L4" s="248"/>
      <c r="M4" s="248"/>
      <c r="N4" s="248"/>
      <c r="O4" s="286"/>
      <c r="P4" s="286"/>
      <c r="Q4" s="234"/>
      <c r="R4" s="234"/>
      <c r="S4" s="234"/>
      <c r="T4" s="233"/>
      <c r="U4" s="233"/>
      <c r="V4" s="233"/>
      <c r="W4" s="233"/>
      <c r="X4" s="286"/>
      <c r="Y4" s="286"/>
      <c r="Z4" s="286"/>
      <c r="AA4" s="286"/>
      <c r="AB4" s="286"/>
    </row>
    <row r="5" s="286" customFormat="1" ht="15.7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row>
    <row r="6" s="286" customFormat="1" ht="15.75">
      <c r="A6" s="9" t="s">
        <v>368</v>
      </c>
      <c r="B6" s="9"/>
      <c r="C6" s="9"/>
      <c r="D6" s="9"/>
      <c r="E6" s="9"/>
      <c r="F6" s="9"/>
      <c r="G6" s="9"/>
      <c r="H6" s="9"/>
      <c r="I6" s="9"/>
      <c r="J6" s="9"/>
      <c r="K6" s="9"/>
      <c r="L6" s="9"/>
      <c r="M6" s="9"/>
      <c r="N6" s="9"/>
      <c r="O6" s="224"/>
      <c r="P6" s="224"/>
      <c r="Q6" s="224"/>
      <c r="R6" s="224"/>
      <c r="S6" s="224"/>
      <c r="T6" s="224"/>
      <c r="U6" s="224"/>
      <c r="V6" s="224"/>
      <c r="W6" s="224"/>
      <c r="X6" s="224"/>
      <c r="Y6" s="224"/>
      <c r="Z6" s="224"/>
      <c r="AA6" s="224"/>
      <c r="AB6" s="224"/>
      <c r="AC6" s="224"/>
      <c r="AD6" s="224"/>
      <c r="AE6" s="224"/>
      <c r="AF6" s="224"/>
      <c r="AG6" s="224"/>
      <c r="AH6" s="224"/>
    </row>
    <row r="7" s="286" customFormat="1" ht="15.75">
      <c r="A7" s="8" t="s">
        <v>6</v>
      </c>
      <c r="B7" s="8"/>
      <c r="C7" s="8"/>
      <c r="D7" s="8"/>
      <c r="E7" s="8"/>
      <c r="F7" s="8"/>
      <c r="G7" s="8"/>
      <c r="H7" s="8"/>
      <c r="I7" s="8"/>
      <c r="J7" s="8"/>
      <c r="K7" s="8"/>
      <c r="L7" s="8"/>
      <c r="M7" s="8"/>
      <c r="N7" s="8"/>
      <c r="O7" s="59"/>
      <c r="P7" s="59"/>
      <c r="Q7" s="59"/>
      <c r="R7" s="59"/>
      <c r="S7" s="59"/>
      <c r="T7" s="59"/>
      <c r="U7" s="59"/>
      <c r="V7" s="59"/>
      <c r="W7" s="59"/>
      <c r="X7" s="59"/>
      <c r="Y7" s="59"/>
      <c r="Z7" s="59"/>
      <c r="AA7" s="59"/>
      <c r="AB7" s="59"/>
      <c r="AC7" s="59"/>
      <c r="AD7" s="59"/>
      <c r="AE7" s="59"/>
      <c r="AF7" s="59"/>
      <c r="AG7" s="59"/>
      <c r="AH7" s="59"/>
    </row>
    <row r="8" s="286" customFormat="1" ht="15.75">
      <c r="A8" s="290"/>
      <c r="B8" s="290"/>
      <c r="C8" s="290"/>
      <c r="D8" s="290"/>
      <c r="E8" s="290"/>
      <c r="F8" s="290"/>
      <c r="G8" s="290"/>
      <c r="H8" s="290"/>
      <c r="I8" s="290"/>
      <c r="J8" s="290"/>
      <c r="K8" s="290"/>
      <c r="L8" s="290"/>
      <c r="M8" s="290"/>
      <c r="N8" s="290"/>
      <c r="O8" s="288"/>
      <c r="P8" s="288"/>
      <c r="Q8" s="288"/>
      <c r="R8" s="288"/>
      <c r="S8" s="288"/>
      <c r="T8" s="288"/>
      <c r="U8" s="288"/>
      <c r="V8" s="288"/>
      <c r="W8" s="288"/>
      <c r="X8" s="288"/>
      <c r="Y8" s="288"/>
      <c r="Z8" s="288"/>
      <c r="AA8" s="288"/>
      <c r="AB8" s="288"/>
      <c r="AC8" s="288"/>
    </row>
    <row r="9" s="286" customFormat="1" ht="15.75" customHeight="1">
      <c r="A9" s="145" t="s">
        <v>369</v>
      </c>
      <c r="B9" s="145"/>
      <c r="C9" s="145"/>
      <c r="D9" s="145"/>
      <c r="E9" s="145"/>
      <c r="F9" s="145"/>
      <c r="G9" s="145"/>
      <c r="H9" s="145"/>
      <c r="I9" s="145"/>
      <c r="J9" s="145"/>
      <c r="K9" s="145"/>
      <c r="L9" s="145"/>
      <c r="M9" s="145"/>
      <c r="N9" s="145"/>
      <c r="O9" s="250"/>
      <c r="P9" s="250"/>
      <c r="Q9" s="250"/>
      <c r="R9" s="250"/>
      <c r="S9" s="250"/>
      <c r="T9" s="250"/>
      <c r="U9" s="250"/>
      <c r="V9" s="250"/>
      <c r="W9" s="250"/>
      <c r="X9" s="250"/>
      <c r="Y9" s="250"/>
      <c r="Z9" s="250"/>
      <c r="AA9" s="250"/>
      <c r="AB9" s="250"/>
      <c r="AC9" s="250"/>
      <c r="AD9" s="250"/>
      <c r="AE9" s="250"/>
      <c r="AF9" s="250"/>
      <c r="AG9" s="250"/>
      <c r="AH9" s="250"/>
    </row>
    <row r="10" s="286" customFormat="1" ht="17.25">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row>
    <row r="11" s="286" customFormat="1" ht="69.75" customHeight="1">
      <c r="A11" s="15" t="s">
        <v>10</v>
      </c>
      <c r="B11" s="15" t="s">
        <v>11</v>
      </c>
      <c r="C11" s="15" t="s">
        <v>874</v>
      </c>
      <c r="D11" s="31" t="s">
        <v>875</v>
      </c>
      <c r="E11" s="240" t="s">
        <v>876</v>
      </c>
      <c r="F11" s="240" t="s">
        <v>877</v>
      </c>
      <c r="G11" s="240" t="s">
        <v>878</v>
      </c>
      <c r="H11" s="15" t="s">
        <v>879</v>
      </c>
      <c r="I11" s="15"/>
      <c r="J11" s="15"/>
      <c r="K11" s="15"/>
      <c r="L11" s="15" t="s">
        <v>880</v>
      </c>
      <c r="M11" s="15"/>
      <c r="N11" s="237" t="s">
        <v>881</v>
      </c>
      <c r="O11" s="237" t="s">
        <v>882</v>
      </c>
      <c r="P11" s="239" t="s">
        <v>883</v>
      </c>
      <c r="Q11" s="31" t="s">
        <v>884</v>
      </c>
      <c r="R11" s="31"/>
      <c r="S11" s="148" t="s">
        <v>705</v>
      </c>
      <c r="T11" s="148" t="s">
        <v>885</v>
      </c>
      <c r="U11" s="259" t="s">
        <v>886</v>
      </c>
      <c r="V11" s="259"/>
      <c r="W11" s="259"/>
      <c r="X11" s="259"/>
      <c r="Y11" s="259"/>
      <c r="Z11" s="259"/>
      <c r="AA11" s="292" t="s">
        <v>887</v>
      </c>
      <c r="AB11" s="293"/>
      <c r="AC11" s="15" t="s">
        <v>888</v>
      </c>
      <c r="AD11" s="15" t="s">
        <v>889</v>
      </c>
      <c r="AE11" s="15"/>
    </row>
    <row r="12" s="24" customFormat="1" ht="56.25" customHeight="1">
      <c r="A12" s="15"/>
      <c r="B12" s="15"/>
      <c r="C12" s="15"/>
      <c r="D12" s="31"/>
      <c r="E12" s="294"/>
      <c r="F12" s="294"/>
      <c r="G12" s="294"/>
      <c r="H12" s="15" t="s">
        <v>890</v>
      </c>
      <c r="I12" s="15" t="s">
        <v>891</v>
      </c>
      <c r="J12" s="15" t="s">
        <v>892</v>
      </c>
      <c r="K12" s="240" t="s">
        <v>893</v>
      </c>
      <c r="L12" s="15"/>
      <c r="M12" s="15"/>
      <c r="N12" s="237"/>
      <c r="O12" s="237"/>
      <c r="P12" s="241"/>
      <c r="Q12" s="31"/>
      <c r="R12" s="31"/>
      <c r="S12" s="154"/>
      <c r="T12" s="154"/>
      <c r="U12" s="242" t="s">
        <v>894</v>
      </c>
      <c r="V12" s="242"/>
      <c r="W12" s="237" t="s">
        <v>895</v>
      </c>
      <c r="X12" s="237"/>
      <c r="Y12" s="252" t="s">
        <v>896</v>
      </c>
      <c r="Z12" s="254"/>
      <c r="AA12" s="295"/>
      <c r="AB12" s="296"/>
      <c r="AC12" s="15"/>
      <c r="AD12" s="15"/>
      <c r="AE12" s="15"/>
    </row>
    <row r="13" s="24" customFormat="1" ht="201.75" customHeight="1">
      <c r="A13" s="15"/>
      <c r="B13" s="15"/>
      <c r="C13" s="15"/>
      <c r="D13" s="31"/>
      <c r="E13" s="297"/>
      <c r="F13" s="297"/>
      <c r="G13" s="297"/>
      <c r="H13" s="15"/>
      <c r="I13" s="15"/>
      <c r="J13" s="15"/>
      <c r="K13" s="297"/>
      <c r="L13" s="237" t="s">
        <v>897</v>
      </c>
      <c r="M13" s="15" t="s">
        <v>898</v>
      </c>
      <c r="N13" s="237"/>
      <c r="O13" s="237"/>
      <c r="P13" s="261"/>
      <c r="Q13" s="31" t="s">
        <v>414</v>
      </c>
      <c r="R13" s="31" t="s">
        <v>734</v>
      </c>
      <c r="S13" s="164"/>
      <c r="T13" s="164"/>
      <c r="U13" s="263" t="s">
        <v>735</v>
      </c>
      <c r="V13" s="263" t="s">
        <v>736</v>
      </c>
      <c r="W13" s="263" t="s">
        <v>735</v>
      </c>
      <c r="X13" s="263" t="s">
        <v>736</v>
      </c>
      <c r="Y13" s="237" t="s">
        <v>735</v>
      </c>
      <c r="Z13" s="242" t="s">
        <v>736</v>
      </c>
      <c r="AA13" s="237" t="s">
        <v>735</v>
      </c>
      <c r="AB13" s="242" t="s">
        <v>736</v>
      </c>
      <c r="AC13" s="15"/>
      <c r="AD13" s="31" t="s">
        <v>899</v>
      </c>
      <c r="AE13" s="15" t="s">
        <v>900</v>
      </c>
    </row>
    <row r="14" s="298"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c r="Y14" s="26">
        <v>25</v>
      </c>
      <c r="Z14" s="26">
        <v>26</v>
      </c>
      <c r="AA14" s="26">
        <v>27</v>
      </c>
      <c r="AB14" s="26">
        <v>28</v>
      </c>
      <c r="AC14" s="26">
        <v>29</v>
      </c>
      <c r="AD14" s="26">
        <v>30</v>
      </c>
      <c r="AE14" s="26">
        <v>31</v>
      </c>
    </row>
    <row r="15" ht="15.75">
      <c r="A15" s="29"/>
      <c r="B15" s="214" t="s">
        <v>75</v>
      </c>
      <c r="C15" s="29"/>
      <c r="D15" s="220"/>
      <c r="E15" s="220"/>
      <c r="F15" s="220"/>
      <c r="G15" s="220"/>
      <c r="H15" s="299"/>
      <c r="I15" s="299"/>
      <c r="J15" s="299"/>
      <c r="K15" s="299"/>
      <c r="L15" s="299"/>
      <c r="M15" s="299"/>
      <c r="N15" s="299"/>
      <c r="O15" s="299"/>
      <c r="P15" s="220"/>
      <c r="Q15" s="220"/>
      <c r="R15" s="220"/>
      <c r="S15" s="220"/>
      <c r="T15" s="220"/>
      <c r="U15" s="220"/>
      <c r="V15" s="220"/>
      <c r="W15" s="220"/>
      <c r="X15" s="220"/>
      <c r="Y15" s="220"/>
      <c r="Z15" s="220"/>
      <c r="AA15" s="220"/>
      <c r="AB15" s="220"/>
      <c r="AC15" s="299"/>
      <c r="AD15" s="299"/>
      <c r="AE15" s="299"/>
    </row>
    <row r="16" ht="45">
      <c r="A16" s="33" t="s">
        <v>77</v>
      </c>
      <c r="B16" s="34" t="s">
        <v>78</v>
      </c>
      <c r="C16" s="126"/>
      <c r="D16" s="299"/>
      <c r="E16" s="299"/>
      <c r="F16" s="299"/>
      <c r="G16" s="299"/>
      <c r="P16" s="299"/>
      <c r="Q16" s="243"/>
      <c r="R16" s="243"/>
      <c r="S16" s="243"/>
      <c r="T16" s="243"/>
      <c r="U16" s="243"/>
      <c r="V16" s="243"/>
      <c r="W16" s="243"/>
      <c r="X16" s="243"/>
      <c r="Y16" s="299"/>
      <c r="Z16" s="299"/>
      <c r="AA16" s="243"/>
      <c r="AB16" s="243"/>
    </row>
    <row r="17" ht="60">
      <c r="A17" s="33" t="s">
        <v>79</v>
      </c>
      <c r="B17" s="34" t="s">
        <v>80</v>
      </c>
      <c r="C17" s="126"/>
      <c r="D17" s="299"/>
      <c r="E17" s="299"/>
      <c r="F17" s="299"/>
      <c r="G17" s="299"/>
      <c r="P17" s="299"/>
      <c r="Q17" s="243"/>
      <c r="R17" s="243"/>
      <c r="S17" s="243"/>
      <c r="T17" s="265"/>
      <c r="U17" s="265"/>
      <c r="V17" s="265"/>
      <c r="W17" s="265"/>
      <c r="X17" s="265"/>
      <c r="Y17" s="299"/>
      <c r="Z17" s="299"/>
      <c r="AA17" s="299"/>
      <c r="AB17" s="299"/>
    </row>
    <row r="18" ht="45">
      <c r="A18" s="33" t="s">
        <v>81</v>
      </c>
      <c r="B18" s="34" t="s">
        <v>82</v>
      </c>
      <c r="C18" s="126"/>
      <c r="D18" s="299"/>
      <c r="E18" s="299"/>
      <c r="F18" s="299"/>
      <c r="G18" s="299"/>
      <c r="P18" s="299"/>
      <c r="Q18" s="243"/>
      <c r="R18" s="243"/>
      <c r="S18" s="243"/>
      <c r="T18" s="265"/>
      <c r="U18" s="265"/>
      <c r="V18" s="265"/>
      <c r="W18" s="265"/>
      <c r="X18" s="265"/>
      <c r="Y18" s="299"/>
      <c r="Z18" s="299"/>
      <c r="AA18" s="299"/>
      <c r="AB18" s="299"/>
    </row>
    <row r="19" ht="45">
      <c r="A19" s="36" t="s">
        <v>83</v>
      </c>
      <c r="B19" s="40" t="s">
        <v>84</v>
      </c>
      <c r="C19" s="25" t="s">
        <v>85</v>
      </c>
      <c r="D19" s="31">
        <v>1960</v>
      </c>
      <c r="E19" s="300" t="s">
        <v>901</v>
      </c>
      <c r="F19" s="31" t="s">
        <v>76</v>
      </c>
      <c r="G19" s="31">
        <v>2016</v>
      </c>
      <c r="L19" s="301" t="s">
        <v>902</v>
      </c>
      <c r="M19" s="301" t="s">
        <v>902</v>
      </c>
      <c r="N19" s="301" t="s">
        <v>645</v>
      </c>
      <c r="O19" s="301" t="s">
        <v>645</v>
      </c>
      <c r="P19" s="31" t="s">
        <v>903</v>
      </c>
      <c r="Q19" s="31" t="s">
        <v>76</v>
      </c>
      <c r="R19" s="31" t="s">
        <v>76</v>
      </c>
      <c r="S19" s="31" t="s">
        <v>76</v>
      </c>
      <c r="T19" s="31" t="s">
        <v>76</v>
      </c>
      <c r="U19" s="242" t="s">
        <v>645</v>
      </c>
      <c r="V19" s="242" t="s">
        <v>645</v>
      </c>
      <c r="W19" s="242" t="s">
        <v>645</v>
      </c>
      <c r="X19" s="242" t="s">
        <v>645</v>
      </c>
      <c r="Y19" s="242" t="s">
        <v>645</v>
      </c>
      <c r="Z19" s="242" t="s">
        <v>645</v>
      </c>
      <c r="AA19" s="31">
        <v>0.40000000000000002</v>
      </c>
      <c r="AB19" s="31">
        <v>0.40000000000000002</v>
      </c>
      <c r="AC19" s="302" t="s">
        <v>904</v>
      </c>
      <c r="AD19" s="301" t="s">
        <v>645</v>
      </c>
      <c r="AE19" s="301" t="s">
        <v>902</v>
      </c>
    </row>
    <row r="20" ht="45">
      <c r="A20" s="36" t="s">
        <v>86</v>
      </c>
      <c r="B20" s="40" t="s">
        <v>87</v>
      </c>
      <c r="C20" s="25" t="s">
        <v>88</v>
      </c>
      <c r="D20" s="31">
        <v>1968</v>
      </c>
      <c r="E20" s="300" t="s">
        <v>901</v>
      </c>
      <c r="F20" s="31" t="s">
        <v>76</v>
      </c>
      <c r="G20" s="31">
        <v>2016</v>
      </c>
      <c r="L20" s="301" t="s">
        <v>902</v>
      </c>
      <c r="M20" s="301" t="s">
        <v>902</v>
      </c>
      <c r="N20" s="301" t="s">
        <v>645</v>
      </c>
      <c r="O20" s="301" t="s">
        <v>645</v>
      </c>
      <c r="P20" s="31" t="s">
        <v>905</v>
      </c>
      <c r="Q20" s="31" t="s">
        <v>76</v>
      </c>
      <c r="R20" s="31" t="s">
        <v>76</v>
      </c>
      <c r="S20" s="31" t="s">
        <v>76</v>
      </c>
      <c r="T20" s="31" t="s">
        <v>76</v>
      </c>
      <c r="U20" s="242" t="s">
        <v>645</v>
      </c>
      <c r="V20" s="242" t="s">
        <v>645</v>
      </c>
      <c r="W20" s="242" t="s">
        <v>645</v>
      </c>
      <c r="X20" s="242" t="s">
        <v>645</v>
      </c>
      <c r="Y20" s="242" t="s">
        <v>645</v>
      </c>
      <c r="Z20" s="242" t="s">
        <v>645</v>
      </c>
      <c r="AA20" s="31">
        <v>0.40000000000000002</v>
      </c>
      <c r="AB20" s="31">
        <v>0.40000000000000002</v>
      </c>
      <c r="AC20" s="302" t="s">
        <v>904</v>
      </c>
      <c r="AD20" s="301" t="s">
        <v>645</v>
      </c>
      <c r="AE20" s="301" t="s">
        <v>902</v>
      </c>
    </row>
    <row r="21" ht="45">
      <c r="A21" s="36" t="s">
        <v>89</v>
      </c>
      <c r="B21" s="40" t="s">
        <v>90</v>
      </c>
      <c r="C21" s="25" t="s">
        <v>91</v>
      </c>
      <c r="D21" s="31">
        <v>1995</v>
      </c>
      <c r="E21" s="300" t="s">
        <v>901</v>
      </c>
      <c r="F21" s="31" t="s">
        <v>76</v>
      </c>
      <c r="G21" s="31">
        <v>2016</v>
      </c>
      <c r="L21" s="301" t="s">
        <v>902</v>
      </c>
      <c r="M21" s="301" t="s">
        <v>902</v>
      </c>
      <c r="N21" s="301" t="s">
        <v>645</v>
      </c>
      <c r="O21" s="301" t="s">
        <v>645</v>
      </c>
      <c r="P21" s="31" t="s">
        <v>906</v>
      </c>
      <c r="Q21" s="31" t="s">
        <v>76</v>
      </c>
      <c r="R21" s="31" t="s">
        <v>76</v>
      </c>
      <c r="S21" s="31" t="s">
        <v>76</v>
      </c>
      <c r="T21" s="31" t="s">
        <v>76</v>
      </c>
      <c r="U21" s="242" t="s">
        <v>645</v>
      </c>
      <c r="V21" s="242" t="s">
        <v>645</v>
      </c>
      <c r="W21" s="242" t="s">
        <v>645</v>
      </c>
      <c r="X21" s="242" t="s">
        <v>645</v>
      </c>
      <c r="Y21" s="242" t="s">
        <v>645</v>
      </c>
      <c r="Z21" s="242" t="s">
        <v>645</v>
      </c>
      <c r="AA21" s="31">
        <v>0.40000000000000002</v>
      </c>
      <c r="AB21" s="31">
        <v>0.40000000000000002</v>
      </c>
      <c r="AC21" s="302" t="s">
        <v>904</v>
      </c>
      <c r="AD21" s="301" t="s">
        <v>645</v>
      </c>
      <c r="AE21" s="301" t="s">
        <v>902</v>
      </c>
    </row>
    <row r="22" ht="45">
      <c r="A22" s="36" t="s">
        <v>92</v>
      </c>
      <c r="B22" s="40" t="s">
        <v>93</v>
      </c>
      <c r="C22" s="25" t="s">
        <v>94</v>
      </c>
      <c r="D22" s="31">
        <v>1970</v>
      </c>
      <c r="E22" s="300" t="s">
        <v>901</v>
      </c>
      <c r="F22" s="31" t="s">
        <v>76</v>
      </c>
      <c r="G22" s="31">
        <v>2016</v>
      </c>
      <c r="L22" s="301" t="s">
        <v>902</v>
      </c>
      <c r="M22" s="301" t="s">
        <v>902</v>
      </c>
      <c r="N22" s="301" t="s">
        <v>645</v>
      </c>
      <c r="O22" s="301" t="s">
        <v>645</v>
      </c>
      <c r="P22" s="31" t="s">
        <v>907</v>
      </c>
      <c r="Q22" s="31" t="s">
        <v>76</v>
      </c>
      <c r="R22" s="31" t="s">
        <v>76</v>
      </c>
      <c r="S22" s="31" t="s">
        <v>76</v>
      </c>
      <c r="T22" s="31" t="s">
        <v>76</v>
      </c>
      <c r="U22" s="242" t="s">
        <v>645</v>
      </c>
      <c r="V22" s="242" t="s">
        <v>645</v>
      </c>
      <c r="W22" s="242" t="s">
        <v>645</v>
      </c>
      <c r="X22" s="242" t="s">
        <v>645</v>
      </c>
      <c r="Y22" s="242" t="s">
        <v>645</v>
      </c>
      <c r="Z22" s="242" t="s">
        <v>645</v>
      </c>
      <c r="AA22" s="31">
        <v>0.40000000000000002</v>
      </c>
      <c r="AB22" s="31">
        <v>0.40000000000000002</v>
      </c>
      <c r="AC22" s="302" t="s">
        <v>904</v>
      </c>
      <c r="AD22" s="301" t="s">
        <v>645</v>
      </c>
      <c r="AE22" s="301" t="s">
        <v>902</v>
      </c>
    </row>
    <row r="23" ht="60">
      <c r="A23" s="36" t="s">
        <v>95</v>
      </c>
      <c r="B23" s="40" t="s">
        <v>96</v>
      </c>
      <c r="C23" s="25" t="s">
        <v>97</v>
      </c>
      <c r="D23" s="31">
        <v>1962</v>
      </c>
      <c r="E23" s="300" t="s">
        <v>901</v>
      </c>
      <c r="F23" s="31" t="s">
        <v>76</v>
      </c>
      <c r="G23" s="31">
        <v>2016</v>
      </c>
      <c r="L23" s="301" t="s">
        <v>902</v>
      </c>
      <c r="M23" s="301" t="s">
        <v>902</v>
      </c>
      <c r="N23" s="301" t="s">
        <v>645</v>
      </c>
      <c r="O23" s="301" t="s">
        <v>645</v>
      </c>
      <c r="P23" s="31" t="s">
        <v>908</v>
      </c>
      <c r="Q23" s="31" t="s">
        <v>76</v>
      </c>
      <c r="R23" s="31" t="s">
        <v>76</v>
      </c>
      <c r="S23" s="31" t="s">
        <v>76</v>
      </c>
      <c r="T23" s="31" t="s">
        <v>76</v>
      </c>
      <c r="U23" s="242" t="s">
        <v>645</v>
      </c>
      <c r="V23" s="242" t="s">
        <v>645</v>
      </c>
      <c r="W23" s="242" t="s">
        <v>645</v>
      </c>
      <c r="X23" s="242" t="s">
        <v>645</v>
      </c>
      <c r="Y23" s="242" t="s">
        <v>645</v>
      </c>
      <c r="Z23" s="242" t="s">
        <v>645</v>
      </c>
      <c r="AA23" s="31">
        <v>0.40000000000000002</v>
      </c>
      <c r="AB23" s="31">
        <v>0.40000000000000002</v>
      </c>
      <c r="AC23" s="302" t="s">
        <v>904</v>
      </c>
      <c r="AD23" s="301" t="s">
        <v>645</v>
      </c>
      <c r="AE23" s="301" t="s">
        <v>902</v>
      </c>
    </row>
    <row r="24" ht="60">
      <c r="A24" s="36" t="s">
        <v>98</v>
      </c>
      <c r="B24" s="40" t="s">
        <v>99</v>
      </c>
      <c r="C24" s="25" t="s">
        <v>100</v>
      </c>
      <c r="D24" s="31">
        <v>1958</v>
      </c>
      <c r="E24" s="300" t="s">
        <v>901</v>
      </c>
      <c r="F24" s="31" t="s">
        <v>76</v>
      </c>
      <c r="G24" s="31">
        <v>2016</v>
      </c>
      <c r="L24" s="301" t="s">
        <v>902</v>
      </c>
      <c r="M24" s="301" t="s">
        <v>902</v>
      </c>
      <c r="N24" s="301" t="s">
        <v>645</v>
      </c>
      <c r="O24" s="301" t="s">
        <v>645</v>
      </c>
      <c r="P24" s="31" t="s">
        <v>909</v>
      </c>
      <c r="Q24" s="31" t="s">
        <v>76</v>
      </c>
      <c r="R24" s="31" t="s">
        <v>76</v>
      </c>
      <c r="S24" s="31" t="s">
        <v>76</v>
      </c>
      <c r="T24" s="31" t="s">
        <v>76</v>
      </c>
      <c r="U24" s="242" t="s">
        <v>645</v>
      </c>
      <c r="V24" s="242" t="s">
        <v>645</v>
      </c>
      <c r="W24" s="242" t="s">
        <v>645</v>
      </c>
      <c r="X24" s="242" t="s">
        <v>645</v>
      </c>
      <c r="Y24" s="242" t="s">
        <v>645</v>
      </c>
      <c r="Z24" s="242" t="s">
        <v>645</v>
      </c>
      <c r="AA24" s="31">
        <v>0.40000000000000002</v>
      </c>
      <c r="AB24" s="31">
        <v>0.40000000000000002</v>
      </c>
      <c r="AC24" s="302" t="s">
        <v>904</v>
      </c>
      <c r="AD24" s="301" t="s">
        <v>645</v>
      </c>
      <c r="AE24" s="301" t="s">
        <v>902</v>
      </c>
    </row>
    <row r="25" ht="45">
      <c r="A25" s="36" t="s">
        <v>101</v>
      </c>
      <c r="B25" s="40" t="s">
        <v>102</v>
      </c>
      <c r="C25" s="25" t="s">
        <v>103</v>
      </c>
      <c r="D25" s="31">
        <v>1951</v>
      </c>
      <c r="E25" s="300" t="s">
        <v>901</v>
      </c>
      <c r="F25" s="31" t="s">
        <v>76</v>
      </c>
      <c r="G25" s="31">
        <v>2016</v>
      </c>
      <c r="L25" s="301" t="s">
        <v>902</v>
      </c>
      <c r="M25" s="301" t="s">
        <v>902</v>
      </c>
      <c r="N25" s="301" t="s">
        <v>645</v>
      </c>
      <c r="O25" s="301" t="s">
        <v>645</v>
      </c>
      <c r="P25" s="31" t="s">
        <v>910</v>
      </c>
      <c r="Q25" s="31" t="s">
        <v>76</v>
      </c>
      <c r="R25" s="31" t="s">
        <v>76</v>
      </c>
      <c r="S25" s="31" t="s">
        <v>76</v>
      </c>
      <c r="T25" s="31" t="s">
        <v>76</v>
      </c>
      <c r="U25" s="242" t="s">
        <v>645</v>
      </c>
      <c r="V25" s="242" t="s">
        <v>645</v>
      </c>
      <c r="W25" s="242" t="s">
        <v>645</v>
      </c>
      <c r="X25" s="242" t="s">
        <v>645</v>
      </c>
      <c r="Y25" s="242" t="s">
        <v>645</v>
      </c>
      <c r="Z25" s="242" t="s">
        <v>645</v>
      </c>
      <c r="AA25" s="31">
        <v>0.40000000000000002</v>
      </c>
      <c r="AB25" s="31">
        <v>0.40000000000000002</v>
      </c>
      <c r="AC25" s="302" t="s">
        <v>904</v>
      </c>
      <c r="AD25" s="301" t="s">
        <v>645</v>
      </c>
      <c r="AE25" s="301" t="s">
        <v>902</v>
      </c>
    </row>
    <row r="26" ht="45">
      <c r="A26" s="36" t="s">
        <v>104</v>
      </c>
      <c r="B26" s="40" t="s">
        <v>105</v>
      </c>
      <c r="C26" s="25" t="s">
        <v>106</v>
      </c>
      <c r="D26" s="31">
        <v>1959</v>
      </c>
      <c r="E26" s="300" t="s">
        <v>901</v>
      </c>
      <c r="F26" s="31" t="s">
        <v>76</v>
      </c>
      <c r="G26" s="31">
        <v>2016</v>
      </c>
      <c r="L26" s="301" t="s">
        <v>902</v>
      </c>
      <c r="M26" s="301" t="s">
        <v>902</v>
      </c>
      <c r="N26" s="301" t="s">
        <v>645</v>
      </c>
      <c r="O26" s="301" t="s">
        <v>645</v>
      </c>
      <c r="P26" s="31" t="s">
        <v>911</v>
      </c>
      <c r="Q26" s="31" t="s">
        <v>76</v>
      </c>
      <c r="R26" s="31" t="s">
        <v>76</v>
      </c>
      <c r="S26" s="31" t="s">
        <v>76</v>
      </c>
      <c r="T26" s="31" t="s">
        <v>76</v>
      </c>
      <c r="U26" s="242" t="s">
        <v>645</v>
      </c>
      <c r="V26" s="242" t="s">
        <v>645</v>
      </c>
      <c r="W26" s="242" t="s">
        <v>645</v>
      </c>
      <c r="X26" s="242" t="s">
        <v>645</v>
      </c>
      <c r="Y26" s="242" t="s">
        <v>645</v>
      </c>
      <c r="Z26" s="242" t="s">
        <v>645</v>
      </c>
      <c r="AA26" s="31">
        <v>0.40000000000000002</v>
      </c>
      <c r="AB26" s="31">
        <v>0.40000000000000002</v>
      </c>
      <c r="AC26" s="302" t="s">
        <v>904</v>
      </c>
      <c r="AD26" s="301" t="s">
        <v>645</v>
      </c>
      <c r="AE26" s="301" t="s">
        <v>902</v>
      </c>
    </row>
    <row r="27" ht="45">
      <c r="A27" s="36" t="s">
        <v>107</v>
      </c>
      <c r="B27" s="40" t="s">
        <v>108</v>
      </c>
      <c r="C27" s="25" t="s">
        <v>109</v>
      </c>
      <c r="D27" s="31">
        <v>1961</v>
      </c>
      <c r="E27" s="300" t="s">
        <v>901</v>
      </c>
      <c r="F27" s="31" t="s">
        <v>76</v>
      </c>
      <c r="G27" s="31">
        <v>2016</v>
      </c>
      <c r="L27" s="301" t="s">
        <v>902</v>
      </c>
      <c r="M27" s="301" t="s">
        <v>902</v>
      </c>
      <c r="N27" s="301" t="s">
        <v>645</v>
      </c>
      <c r="O27" s="301" t="s">
        <v>645</v>
      </c>
      <c r="P27" s="31" t="s">
        <v>912</v>
      </c>
      <c r="Q27" s="31" t="s">
        <v>76</v>
      </c>
      <c r="R27" s="31" t="s">
        <v>76</v>
      </c>
      <c r="S27" s="31" t="s">
        <v>76</v>
      </c>
      <c r="T27" s="31" t="s">
        <v>76</v>
      </c>
      <c r="U27" s="242" t="s">
        <v>645</v>
      </c>
      <c r="V27" s="242" t="s">
        <v>645</v>
      </c>
      <c r="W27" s="242" t="s">
        <v>645</v>
      </c>
      <c r="X27" s="242" t="s">
        <v>645</v>
      </c>
      <c r="Y27" s="242" t="s">
        <v>645</v>
      </c>
      <c r="Z27" s="242" t="s">
        <v>645</v>
      </c>
      <c r="AA27" s="31">
        <v>0.40000000000000002</v>
      </c>
      <c r="AB27" s="31">
        <v>0.40000000000000002</v>
      </c>
      <c r="AC27" s="302" t="s">
        <v>904</v>
      </c>
      <c r="AD27" s="301" t="s">
        <v>645</v>
      </c>
      <c r="AE27" s="301" t="s">
        <v>902</v>
      </c>
    </row>
    <row r="28" ht="45">
      <c r="A28" s="36" t="s">
        <v>110</v>
      </c>
      <c r="B28" s="40" t="s">
        <v>111</v>
      </c>
      <c r="C28" s="25" t="s">
        <v>112</v>
      </c>
      <c r="D28" s="31">
        <v>1974</v>
      </c>
      <c r="E28" s="300" t="s">
        <v>901</v>
      </c>
      <c r="F28" s="31" t="s">
        <v>76</v>
      </c>
      <c r="G28" s="31">
        <v>2016</v>
      </c>
      <c r="L28" s="301" t="s">
        <v>902</v>
      </c>
      <c r="M28" s="301" t="s">
        <v>902</v>
      </c>
      <c r="N28" s="301" t="s">
        <v>645</v>
      </c>
      <c r="O28" s="301" t="s">
        <v>645</v>
      </c>
      <c r="P28" s="31" t="s">
        <v>913</v>
      </c>
      <c r="Q28" s="31" t="s">
        <v>76</v>
      </c>
      <c r="R28" s="31" t="s">
        <v>76</v>
      </c>
      <c r="S28" s="31" t="s">
        <v>76</v>
      </c>
      <c r="T28" s="31" t="s">
        <v>76</v>
      </c>
      <c r="U28" s="242" t="s">
        <v>645</v>
      </c>
      <c r="V28" s="242" t="s">
        <v>645</v>
      </c>
      <c r="W28" s="242" t="s">
        <v>645</v>
      </c>
      <c r="X28" s="242" t="s">
        <v>645</v>
      </c>
      <c r="Y28" s="242" t="s">
        <v>645</v>
      </c>
      <c r="Z28" s="242" t="s">
        <v>645</v>
      </c>
      <c r="AA28" s="31">
        <v>0.40000000000000002</v>
      </c>
      <c r="AB28" s="31">
        <v>0.40000000000000002</v>
      </c>
      <c r="AC28" s="302" t="s">
        <v>904</v>
      </c>
      <c r="AD28" s="301" t="s">
        <v>645</v>
      </c>
      <c r="AE28" s="301" t="s">
        <v>902</v>
      </c>
    </row>
    <row r="29" ht="45">
      <c r="A29" s="36" t="s">
        <v>113</v>
      </c>
      <c r="B29" s="40" t="s">
        <v>114</v>
      </c>
      <c r="C29" s="25" t="s">
        <v>115</v>
      </c>
      <c r="D29" s="31">
        <v>1961</v>
      </c>
      <c r="E29" s="300" t="s">
        <v>901</v>
      </c>
      <c r="F29" s="31" t="s">
        <v>76</v>
      </c>
      <c r="G29" s="31">
        <v>2016</v>
      </c>
      <c r="L29" s="301" t="s">
        <v>902</v>
      </c>
      <c r="M29" s="301" t="s">
        <v>902</v>
      </c>
      <c r="N29" s="301" t="s">
        <v>645</v>
      </c>
      <c r="O29" s="301" t="s">
        <v>645</v>
      </c>
      <c r="P29" s="31" t="s">
        <v>914</v>
      </c>
      <c r="Q29" s="31" t="s">
        <v>76</v>
      </c>
      <c r="R29" s="31" t="s">
        <v>76</v>
      </c>
      <c r="S29" s="31" t="s">
        <v>76</v>
      </c>
      <c r="T29" s="31" t="s">
        <v>76</v>
      </c>
      <c r="U29" s="242" t="s">
        <v>645</v>
      </c>
      <c r="V29" s="242" t="s">
        <v>645</v>
      </c>
      <c r="W29" s="242" t="s">
        <v>645</v>
      </c>
      <c r="X29" s="242" t="s">
        <v>645</v>
      </c>
      <c r="Y29" s="242" t="s">
        <v>645</v>
      </c>
      <c r="Z29" s="242" t="s">
        <v>645</v>
      </c>
      <c r="AA29" s="31">
        <v>0.40000000000000002</v>
      </c>
      <c r="AB29" s="31">
        <v>0.40000000000000002</v>
      </c>
      <c r="AC29" s="302" t="s">
        <v>904</v>
      </c>
      <c r="AD29" s="301" t="s">
        <v>645</v>
      </c>
      <c r="AE29" s="301" t="s">
        <v>902</v>
      </c>
    </row>
    <row r="30" ht="45">
      <c r="A30" s="33" t="s">
        <v>116</v>
      </c>
      <c r="B30" s="34" t="s">
        <v>117</v>
      </c>
      <c r="C30" s="215"/>
      <c r="D30" s="299"/>
      <c r="E30" s="300"/>
      <c r="F30" s="31"/>
      <c r="G30" s="31"/>
      <c r="P30" s="31"/>
      <c r="Q30" s="31"/>
      <c r="R30" s="31"/>
      <c r="S30" s="243"/>
      <c r="T30" s="265"/>
      <c r="U30" s="242"/>
      <c r="V30" s="242"/>
      <c r="W30" s="242"/>
      <c r="X30" s="242"/>
      <c r="Y30" s="242"/>
      <c r="Z30" s="242"/>
      <c r="AA30" s="299"/>
      <c r="AB30" s="299"/>
    </row>
    <row r="31" ht="45">
      <c r="A31" s="33" t="s">
        <v>118</v>
      </c>
      <c r="B31" s="34" t="s">
        <v>119</v>
      </c>
      <c r="C31" s="215"/>
      <c r="D31" s="299"/>
      <c r="E31" s="300"/>
      <c r="F31" s="31"/>
      <c r="G31" s="31"/>
      <c r="P31" s="31"/>
      <c r="Q31" s="31"/>
      <c r="R31" s="31"/>
      <c r="S31" s="243"/>
      <c r="T31" s="265"/>
      <c r="U31" s="242"/>
      <c r="V31" s="242"/>
      <c r="W31" s="242"/>
      <c r="X31" s="242"/>
      <c r="Y31" s="242"/>
      <c r="Z31" s="242"/>
      <c r="AA31" s="299"/>
      <c r="AB31" s="299"/>
    </row>
    <row r="32" ht="75">
      <c r="A32" s="132" t="s">
        <v>120</v>
      </c>
      <c r="B32" s="133" t="s">
        <v>121</v>
      </c>
      <c r="C32" s="216" t="s">
        <v>122</v>
      </c>
      <c r="D32" s="31" t="s">
        <v>76</v>
      </c>
      <c r="E32" s="31" t="s">
        <v>76</v>
      </c>
      <c r="F32" s="31" t="s">
        <v>76</v>
      </c>
      <c r="G32" s="31" t="s">
        <v>76</v>
      </c>
      <c r="L32" s="301" t="s">
        <v>902</v>
      </c>
      <c r="M32" s="301" t="s">
        <v>902</v>
      </c>
      <c r="N32" s="301" t="s">
        <v>645</v>
      </c>
      <c r="O32" s="301" t="s">
        <v>645</v>
      </c>
      <c r="P32" s="31" t="s">
        <v>915</v>
      </c>
      <c r="Q32" s="31" t="s">
        <v>76</v>
      </c>
      <c r="R32" s="31" t="s">
        <v>76</v>
      </c>
      <c r="S32" s="31" t="s">
        <v>76</v>
      </c>
      <c r="T32" s="31" t="s">
        <v>76</v>
      </c>
      <c r="U32" s="242" t="s">
        <v>645</v>
      </c>
      <c r="V32" s="242" t="s">
        <v>645</v>
      </c>
      <c r="W32" s="242" t="s">
        <v>645</v>
      </c>
      <c r="X32" s="242" t="s">
        <v>645</v>
      </c>
      <c r="Y32" s="242" t="s">
        <v>645</v>
      </c>
      <c r="Z32" s="242" t="s">
        <v>645</v>
      </c>
      <c r="AA32" s="299"/>
      <c r="AB32" s="299"/>
      <c r="AC32" s="302"/>
      <c r="AD32" s="301" t="s">
        <v>645</v>
      </c>
      <c r="AE32" s="301" t="s">
        <v>902</v>
      </c>
    </row>
    <row r="33" ht="15.75">
      <c r="A33" s="28"/>
      <c r="B33" s="52" t="s">
        <v>123</v>
      </c>
      <c r="C33" s="67" t="s">
        <v>258</v>
      </c>
      <c r="D33" s="299"/>
      <c r="E33" s="300"/>
      <c r="F33" s="31"/>
      <c r="G33" s="31"/>
      <c r="P33" s="31"/>
      <c r="Q33" s="31"/>
      <c r="R33" s="31"/>
      <c r="S33" s="243"/>
      <c r="T33" s="265"/>
      <c r="U33" s="242"/>
      <c r="V33" s="242"/>
      <c r="W33" s="242"/>
      <c r="X33" s="242"/>
      <c r="Y33" s="242"/>
      <c r="Z33" s="242"/>
      <c r="AA33" s="299"/>
      <c r="AB33" s="299"/>
    </row>
    <row r="34" ht="45">
      <c r="A34" s="33" t="s">
        <v>77</v>
      </c>
      <c r="B34" s="34" t="s">
        <v>78</v>
      </c>
      <c r="C34" s="67" t="s">
        <v>258</v>
      </c>
      <c r="D34" s="299"/>
      <c r="E34" s="300"/>
      <c r="F34" s="31"/>
      <c r="G34" s="31"/>
      <c r="P34" s="31"/>
      <c r="Q34" s="31"/>
      <c r="R34" s="31"/>
      <c r="S34" s="243"/>
      <c r="T34" s="265"/>
      <c r="U34" s="242"/>
      <c r="V34" s="242"/>
      <c r="W34" s="242"/>
      <c r="X34" s="242"/>
      <c r="Y34" s="242"/>
      <c r="Z34" s="242"/>
      <c r="AA34" s="299"/>
      <c r="AB34" s="299"/>
    </row>
    <row r="35" ht="75">
      <c r="A35" s="33" t="s">
        <v>124</v>
      </c>
      <c r="B35" s="34" t="s">
        <v>125</v>
      </c>
      <c r="C35" s="67" t="s">
        <v>258</v>
      </c>
      <c r="D35" s="299"/>
      <c r="E35" s="300"/>
      <c r="F35" s="31"/>
      <c r="G35" s="31"/>
      <c r="P35" s="31"/>
      <c r="Q35" s="31"/>
      <c r="R35" s="31"/>
      <c r="S35" s="243"/>
      <c r="T35" s="265"/>
      <c r="U35" s="242"/>
      <c r="V35" s="242"/>
      <c r="W35" s="242"/>
      <c r="X35" s="242"/>
      <c r="Y35" s="242"/>
      <c r="Z35" s="242"/>
      <c r="AA35" s="299"/>
      <c r="AB35" s="299"/>
    </row>
    <row r="36" ht="75">
      <c r="A36" s="33" t="s">
        <v>126</v>
      </c>
      <c r="B36" s="34" t="s">
        <v>127</v>
      </c>
      <c r="C36" s="67" t="s">
        <v>258</v>
      </c>
      <c r="D36" s="299"/>
      <c r="E36" s="300"/>
      <c r="F36" s="31"/>
      <c r="G36" s="31"/>
      <c r="P36" s="31"/>
      <c r="Q36" s="31"/>
      <c r="R36" s="31"/>
      <c r="S36" s="243"/>
      <c r="T36" s="265"/>
      <c r="U36" s="242"/>
      <c r="V36" s="242"/>
      <c r="W36" s="242"/>
      <c r="X36" s="242"/>
      <c r="Y36" s="242"/>
      <c r="Z36" s="242"/>
      <c r="AA36" s="299"/>
      <c r="AB36" s="299"/>
    </row>
    <row r="37" ht="90">
      <c r="A37" s="24" t="s">
        <v>128</v>
      </c>
      <c r="B37" s="47" t="s">
        <v>129</v>
      </c>
      <c r="C37" s="25" t="s">
        <v>130</v>
      </c>
      <c r="D37" s="31">
        <v>1970</v>
      </c>
      <c r="E37" s="300" t="s">
        <v>901</v>
      </c>
      <c r="F37" s="31" t="s">
        <v>76</v>
      </c>
      <c r="G37" s="31">
        <v>2016</v>
      </c>
      <c r="L37" s="301" t="s">
        <v>902</v>
      </c>
      <c r="M37" s="301" t="s">
        <v>902</v>
      </c>
      <c r="N37" s="301" t="s">
        <v>645</v>
      </c>
      <c r="O37" s="301" t="s">
        <v>645</v>
      </c>
      <c r="P37" s="31" t="s">
        <v>916</v>
      </c>
      <c r="Q37" s="31" t="s">
        <v>76</v>
      </c>
      <c r="R37" s="31" t="s">
        <v>76</v>
      </c>
      <c r="S37" s="31" t="s">
        <v>76</v>
      </c>
      <c r="T37" s="31" t="s">
        <v>76</v>
      </c>
      <c r="U37" s="242" t="s">
        <v>645</v>
      </c>
      <c r="V37" s="242" t="s">
        <v>645</v>
      </c>
      <c r="W37" s="242" t="s">
        <v>645</v>
      </c>
      <c r="X37" s="242" t="s">
        <v>645</v>
      </c>
      <c r="Y37" s="242" t="s">
        <v>645</v>
      </c>
      <c r="Z37" s="242" t="s">
        <v>645</v>
      </c>
      <c r="AA37" s="31">
        <v>110</v>
      </c>
      <c r="AB37" s="31">
        <v>110</v>
      </c>
      <c r="AC37" s="237" t="s">
        <v>917</v>
      </c>
      <c r="AD37" s="301" t="s">
        <v>645</v>
      </c>
      <c r="AE37" s="301" t="s">
        <v>902</v>
      </c>
    </row>
    <row r="38" ht="60">
      <c r="A38" s="24" t="s">
        <v>131</v>
      </c>
      <c r="B38" s="47" t="s">
        <v>132</v>
      </c>
      <c r="C38" s="25" t="s">
        <v>133</v>
      </c>
      <c r="D38" s="31">
        <v>1971</v>
      </c>
      <c r="E38" s="300" t="s">
        <v>901</v>
      </c>
      <c r="F38" s="31" t="s">
        <v>76</v>
      </c>
      <c r="G38" s="31">
        <v>2016</v>
      </c>
      <c r="L38" s="301" t="s">
        <v>902</v>
      </c>
      <c r="M38" s="301" t="s">
        <v>902</v>
      </c>
      <c r="N38" s="301" t="s">
        <v>645</v>
      </c>
      <c r="O38" s="301" t="s">
        <v>645</v>
      </c>
      <c r="P38" s="31" t="s">
        <v>918</v>
      </c>
      <c r="Q38" s="31" t="s">
        <v>76</v>
      </c>
      <c r="R38" s="31" t="s">
        <v>76</v>
      </c>
      <c r="S38" s="31" t="s">
        <v>76</v>
      </c>
      <c r="T38" s="31" t="s">
        <v>76</v>
      </c>
      <c r="U38" s="242" t="s">
        <v>645</v>
      </c>
      <c r="V38" s="242" t="s">
        <v>645</v>
      </c>
      <c r="W38" s="242" t="s">
        <v>645</v>
      </c>
      <c r="X38" s="242" t="s">
        <v>645</v>
      </c>
      <c r="Y38" s="242" t="s">
        <v>645</v>
      </c>
      <c r="Z38" s="242" t="s">
        <v>645</v>
      </c>
      <c r="AA38" s="31">
        <v>110</v>
      </c>
      <c r="AB38" s="31">
        <v>110</v>
      </c>
      <c r="AC38" s="237" t="s">
        <v>917</v>
      </c>
      <c r="AD38" s="301" t="s">
        <v>645</v>
      </c>
      <c r="AE38" s="301" t="s">
        <v>902</v>
      </c>
    </row>
    <row r="39" ht="60">
      <c r="A39" s="33" t="s">
        <v>79</v>
      </c>
      <c r="B39" s="34" t="s">
        <v>80</v>
      </c>
      <c r="C39" s="67" t="s">
        <v>258</v>
      </c>
      <c r="D39" s="299"/>
      <c r="E39" s="300"/>
      <c r="F39" s="31"/>
      <c r="G39" s="31"/>
      <c r="P39" s="31"/>
      <c r="Q39" s="31"/>
      <c r="R39" s="31"/>
      <c r="S39" s="243"/>
      <c r="T39" s="265"/>
      <c r="U39" s="242"/>
      <c r="V39" s="242"/>
      <c r="W39" s="242"/>
      <c r="X39" s="242"/>
      <c r="Y39" s="242"/>
      <c r="Z39" s="242"/>
      <c r="AA39" s="31"/>
      <c r="AB39" s="31"/>
    </row>
    <row r="40" ht="45">
      <c r="A40" s="33" t="s">
        <v>81</v>
      </c>
      <c r="B40" s="34" t="s">
        <v>82</v>
      </c>
      <c r="C40" s="67" t="s">
        <v>258</v>
      </c>
      <c r="D40" s="299"/>
      <c r="E40" s="300"/>
      <c r="F40" s="31"/>
      <c r="G40" s="31"/>
      <c r="P40" s="31"/>
      <c r="Q40" s="31"/>
      <c r="R40" s="31"/>
      <c r="S40" s="243"/>
      <c r="T40" s="265"/>
      <c r="U40" s="242"/>
      <c r="V40" s="242"/>
      <c r="W40" s="242"/>
      <c r="X40" s="242"/>
      <c r="Y40" s="242"/>
      <c r="Z40" s="242"/>
      <c r="AA40" s="31"/>
      <c r="AB40" s="31"/>
    </row>
    <row r="41" ht="45">
      <c r="A41" s="24" t="s">
        <v>83</v>
      </c>
      <c r="B41" s="48" t="s">
        <v>134</v>
      </c>
      <c r="C41" s="25" t="s">
        <v>135</v>
      </c>
      <c r="D41" s="31">
        <v>1958</v>
      </c>
      <c r="E41" s="300" t="s">
        <v>901</v>
      </c>
      <c r="F41" s="31" t="s">
        <v>76</v>
      </c>
      <c r="G41" s="31">
        <v>2016</v>
      </c>
      <c r="L41" s="301" t="s">
        <v>902</v>
      </c>
      <c r="M41" s="301" t="s">
        <v>902</v>
      </c>
      <c r="N41" s="301" t="s">
        <v>645</v>
      </c>
      <c r="O41" s="301" t="s">
        <v>645</v>
      </c>
      <c r="P41" s="31" t="s">
        <v>919</v>
      </c>
      <c r="Q41" s="31" t="s">
        <v>76</v>
      </c>
      <c r="R41" s="31" t="s">
        <v>76</v>
      </c>
      <c r="S41" s="31" t="s">
        <v>76</v>
      </c>
      <c r="T41" s="31" t="s">
        <v>76</v>
      </c>
      <c r="U41" s="242" t="s">
        <v>645</v>
      </c>
      <c r="V41" s="242" t="s">
        <v>645</v>
      </c>
      <c r="W41" s="242" t="s">
        <v>645</v>
      </c>
      <c r="X41" s="242" t="s">
        <v>645</v>
      </c>
      <c r="Y41" s="242" t="s">
        <v>645</v>
      </c>
      <c r="Z41" s="242" t="s">
        <v>645</v>
      </c>
      <c r="AA41" s="31">
        <v>0.40000000000000002</v>
      </c>
      <c r="AB41" s="31">
        <v>0.40000000000000002</v>
      </c>
      <c r="AC41" s="302" t="s">
        <v>904</v>
      </c>
      <c r="AD41" s="301" t="s">
        <v>645</v>
      </c>
      <c r="AE41" s="301" t="s">
        <v>902</v>
      </c>
    </row>
    <row r="42" ht="45">
      <c r="A42" s="24" t="s">
        <v>86</v>
      </c>
      <c r="B42" s="49" t="s">
        <v>136</v>
      </c>
      <c r="C42" s="25" t="s">
        <v>137</v>
      </c>
      <c r="D42" s="31">
        <v>1953</v>
      </c>
      <c r="E42" s="300" t="s">
        <v>901</v>
      </c>
      <c r="F42" s="31" t="s">
        <v>76</v>
      </c>
      <c r="G42" s="31">
        <v>2016</v>
      </c>
      <c r="L42" s="301" t="s">
        <v>902</v>
      </c>
      <c r="M42" s="301" t="s">
        <v>902</v>
      </c>
      <c r="N42" s="301" t="s">
        <v>645</v>
      </c>
      <c r="O42" s="301" t="s">
        <v>645</v>
      </c>
      <c r="P42" s="31" t="s">
        <v>920</v>
      </c>
      <c r="Q42" s="31" t="s">
        <v>76</v>
      </c>
      <c r="R42" s="31" t="s">
        <v>76</v>
      </c>
      <c r="S42" s="31" t="s">
        <v>76</v>
      </c>
      <c r="T42" s="31" t="s">
        <v>76</v>
      </c>
      <c r="U42" s="242" t="s">
        <v>645</v>
      </c>
      <c r="V42" s="242" t="s">
        <v>645</v>
      </c>
      <c r="W42" s="242" t="s">
        <v>645</v>
      </c>
      <c r="X42" s="242" t="s">
        <v>645</v>
      </c>
      <c r="Y42" s="242" t="s">
        <v>645</v>
      </c>
      <c r="Z42" s="242" t="s">
        <v>645</v>
      </c>
      <c r="AA42" s="31">
        <v>0.40000000000000002</v>
      </c>
      <c r="AB42" s="31">
        <v>0.40000000000000002</v>
      </c>
      <c r="AC42" s="302" t="s">
        <v>904</v>
      </c>
      <c r="AD42" s="301" t="s">
        <v>645</v>
      </c>
      <c r="AE42" s="301" t="s">
        <v>902</v>
      </c>
    </row>
    <row r="43" ht="45">
      <c r="A43" s="24" t="s">
        <v>89</v>
      </c>
      <c r="B43" s="49" t="s">
        <v>138</v>
      </c>
      <c r="C43" s="25" t="s">
        <v>139</v>
      </c>
      <c r="D43" s="31">
        <v>1958</v>
      </c>
      <c r="E43" s="300" t="s">
        <v>901</v>
      </c>
      <c r="F43" s="31" t="s">
        <v>76</v>
      </c>
      <c r="G43" s="31">
        <v>2016</v>
      </c>
      <c r="L43" s="301" t="s">
        <v>902</v>
      </c>
      <c r="M43" s="301" t="s">
        <v>902</v>
      </c>
      <c r="N43" s="301" t="s">
        <v>645</v>
      </c>
      <c r="O43" s="301" t="s">
        <v>645</v>
      </c>
      <c r="P43" s="31" t="s">
        <v>921</v>
      </c>
      <c r="Q43" s="31" t="s">
        <v>76</v>
      </c>
      <c r="R43" s="31" t="s">
        <v>76</v>
      </c>
      <c r="S43" s="31" t="s">
        <v>76</v>
      </c>
      <c r="T43" s="31" t="s">
        <v>76</v>
      </c>
      <c r="U43" s="242" t="s">
        <v>645</v>
      </c>
      <c r="V43" s="242" t="s">
        <v>645</v>
      </c>
      <c r="W43" s="242" t="s">
        <v>645</v>
      </c>
      <c r="X43" s="242" t="s">
        <v>645</v>
      </c>
      <c r="Y43" s="242" t="s">
        <v>645</v>
      </c>
      <c r="Z43" s="242" t="s">
        <v>645</v>
      </c>
      <c r="AA43" s="31">
        <v>0.40000000000000002</v>
      </c>
      <c r="AB43" s="31">
        <v>0.40000000000000002</v>
      </c>
      <c r="AC43" s="302" t="s">
        <v>904</v>
      </c>
      <c r="AD43" s="301" t="s">
        <v>645</v>
      </c>
      <c r="AE43" s="301" t="s">
        <v>902</v>
      </c>
    </row>
    <row r="44" ht="15.75">
      <c r="A44" s="28"/>
      <c r="B44" s="52" t="s">
        <v>140</v>
      </c>
      <c r="C44" s="67" t="s">
        <v>258</v>
      </c>
      <c r="D44" s="299"/>
      <c r="E44" s="300"/>
      <c r="F44" s="31"/>
      <c r="G44" s="31"/>
      <c r="P44" s="31"/>
      <c r="Q44" s="31"/>
      <c r="R44" s="31"/>
      <c r="S44" s="243"/>
      <c r="T44" s="265"/>
      <c r="U44" s="242"/>
      <c r="V44" s="242"/>
      <c r="W44" s="242"/>
      <c r="X44" s="242"/>
      <c r="Y44" s="242"/>
      <c r="Z44" s="242"/>
      <c r="AA44" s="31"/>
      <c r="AB44" s="31"/>
    </row>
    <row r="45" ht="45">
      <c r="A45" s="33" t="s">
        <v>77</v>
      </c>
      <c r="B45" s="34" t="s">
        <v>78</v>
      </c>
      <c r="C45" s="67" t="s">
        <v>258</v>
      </c>
      <c r="D45" s="299"/>
      <c r="E45" s="300"/>
      <c r="F45" s="31"/>
      <c r="G45" s="31"/>
      <c r="P45" s="31"/>
      <c r="Q45" s="31"/>
      <c r="R45" s="31"/>
      <c r="S45" s="243"/>
      <c r="T45" s="265"/>
      <c r="U45" s="242"/>
      <c r="V45" s="242"/>
      <c r="W45" s="242"/>
      <c r="X45" s="242"/>
      <c r="Y45" s="242"/>
      <c r="Z45" s="242"/>
      <c r="AA45" s="31"/>
      <c r="AB45" s="31"/>
    </row>
    <row r="46" ht="75">
      <c r="A46" s="33" t="s">
        <v>124</v>
      </c>
      <c r="B46" s="34" t="s">
        <v>125</v>
      </c>
      <c r="C46" s="67" t="s">
        <v>258</v>
      </c>
      <c r="D46" s="299"/>
      <c r="E46" s="300"/>
      <c r="F46" s="31"/>
      <c r="G46" s="31"/>
      <c r="P46" s="31"/>
      <c r="Q46" s="31"/>
      <c r="R46" s="31"/>
      <c r="S46" s="243"/>
      <c r="T46" s="265"/>
      <c r="U46" s="242"/>
      <c r="V46" s="242"/>
      <c r="W46" s="242"/>
      <c r="X46" s="242"/>
      <c r="Y46" s="242"/>
      <c r="Z46" s="242"/>
      <c r="AA46" s="31"/>
      <c r="AB46" s="31"/>
    </row>
    <row r="47" ht="75">
      <c r="A47" s="33" t="s">
        <v>126</v>
      </c>
      <c r="B47" s="34" t="s">
        <v>127</v>
      </c>
      <c r="C47" s="67" t="s">
        <v>258</v>
      </c>
      <c r="D47" s="31"/>
      <c r="E47" s="300"/>
      <c r="F47" s="31"/>
      <c r="G47" s="31"/>
      <c r="P47" s="31"/>
      <c r="Q47" s="31"/>
      <c r="R47" s="31"/>
      <c r="S47" s="243"/>
      <c r="T47" s="265"/>
      <c r="U47" s="242"/>
      <c r="V47" s="242"/>
      <c r="W47" s="242"/>
      <c r="X47" s="242"/>
      <c r="Y47" s="242"/>
      <c r="Z47" s="242"/>
      <c r="AA47" s="31"/>
      <c r="AB47" s="31"/>
    </row>
    <row r="48" ht="60">
      <c r="A48" s="24" t="s">
        <v>128</v>
      </c>
      <c r="B48" s="47" t="s">
        <v>141</v>
      </c>
      <c r="C48" s="25" t="s">
        <v>142</v>
      </c>
      <c r="D48" s="31">
        <v>1963</v>
      </c>
      <c r="E48" s="300" t="s">
        <v>901</v>
      </c>
      <c r="F48" s="31" t="s">
        <v>76</v>
      </c>
      <c r="G48" s="31">
        <v>2016</v>
      </c>
      <c r="L48" s="301" t="s">
        <v>902</v>
      </c>
      <c r="M48" s="301" t="s">
        <v>902</v>
      </c>
      <c r="N48" s="301" t="s">
        <v>645</v>
      </c>
      <c r="O48" s="301" t="s">
        <v>645</v>
      </c>
      <c r="P48" s="31" t="s">
        <v>922</v>
      </c>
      <c r="Q48" s="31" t="s">
        <v>76</v>
      </c>
      <c r="R48" s="31" t="s">
        <v>76</v>
      </c>
      <c r="S48" s="31" t="s">
        <v>76</v>
      </c>
      <c r="T48" s="31" t="s">
        <v>76</v>
      </c>
      <c r="U48" s="242" t="s">
        <v>645</v>
      </c>
      <c r="V48" s="242" t="s">
        <v>645</v>
      </c>
      <c r="W48" s="242" t="s">
        <v>645</v>
      </c>
      <c r="X48" s="242" t="s">
        <v>645</v>
      </c>
      <c r="Y48" s="242" t="s">
        <v>645</v>
      </c>
      <c r="Z48" s="242" t="s">
        <v>645</v>
      </c>
      <c r="AA48" s="31"/>
      <c r="AB48" s="31"/>
      <c r="AC48" s="237" t="s">
        <v>917</v>
      </c>
      <c r="AD48" s="301" t="s">
        <v>645</v>
      </c>
      <c r="AE48" s="301" t="s">
        <v>902</v>
      </c>
    </row>
    <row r="49" ht="60">
      <c r="A49" s="33" t="s">
        <v>79</v>
      </c>
      <c r="B49" s="34" t="s">
        <v>80</v>
      </c>
      <c r="C49" s="67" t="s">
        <v>258</v>
      </c>
      <c r="D49" s="31"/>
      <c r="E49" s="300"/>
      <c r="F49" s="31"/>
      <c r="G49" s="31"/>
      <c r="P49" s="31"/>
      <c r="Q49" s="31"/>
      <c r="R49" s="31"/>
      <c r="S49" s="243"/>
      <c r="T49" s="265"/>
      <c r="U49" s="242"/>
      <c r="V49" s="242"/>
      <c r="W49" s="242"/>
      <c r="X49" s="242"/>
      <c r="Y49" s="242"/>
      <c r="Z49" s="242"/>
      <c r="AA49" s="31"/>
      <c r="AB49" s="31"/>
    </row>
    <row r="50" ht="45">
      <c r="A50" s="33" t="s">
        <v>81</v>
      </c>
      <c r="B50" s="34" t="s">
        <v>82</v>
      </c>
      <c r="C50" s="67" t="s">
        <v>258</v>
      </c>
      <c r="D50" s="31"/>
      <c r="E50" s="300"/>
      <c r="F50" s="31"/>
      <c r="G50" s="31"/>
      <c r="P50" s="31"/>
      <c r="Q50" s="31"/>
      <c r="R50" s="31"/>
      <c r="S50" s="243"/>
      <c r="T50" s="265"/>
      <c r="U50" s="242"/>
      <c r="V50" s="242"/>
      <c r="W50" s="242"/>
      <c r="X50" s="242"/>
      <c r="Y50" s="242"/>
      <c r="Z50" s="242"/>
      <c r="AA50" s="31"/>
      <c r="AB50" s="31"/>
    </row>
    <row r="51" ht="45">
      <c r="A51" s="24" t="s">
        <v>83</v>
      </c>
      <c r="B51" s="40" t="s">
        <v>143</v>
      </c>
      <c r="C51" s="25" t="s">
        <v>144</v>
      </c>
      <c r="D51" s="31">
        <v>1969</v>
      </c>
      <c r="E51" s="300" t="s">
        <v>901</v>
      </c>
      <c r="F51" s="31" t="s">
        <v>76</v>
      </c>
      <c r="G51" s="31">
        <v>2016</v>
      </c>
      <c r="L51" s="301" t="s">
        <v>902</v>
      </c>
      <c r="M51" s="301" t="s">
        <v>902</v>
      </c>
      <c r="N51" s="301" t="s">
        <v>645</v>
      </c>
      <c r="O51" s="301" t="s">
        <v>645</v>
      </c>
      <c r="P51" s="31" t="s">
        <v>923</v>
      </c>
      <c r="Q51" s="31" t="s">
        <v>76</v>
      </c>
      <c r="R51" s="31" t="s">
        <v>76</v>
      </c>
      <c r="S51" s="31" t="s">
        <v>76</v>
      </c>
      <c r="T51" s="31" t="s">
        <v>76</v>
      </c>
      <c r="U51" s="242" t="s">
        <v>645</v>
      </c>
      <c r="V51" s="242" t="s">
        <v>645</v>
      </c>
      <c r="W51" s="242" t="s">
        <v>645</v>
      </c>
      <c r="X51" s="242" t="s">
        <v>645</v>
      </c>
      <c r="Y51" s="242" t="s">
        <v>645</v>
      </c>
      <c r="Z51" s="242" t="s">
        <v>645</v>
      </c>
      <c r="AA51" s="31">
        <v>0.40000000000000002</v>
      </c>
      <c r="AB51" s="31">
        <v>0.40000000000000002</v>
      </c>
      <c r="AC51" s="302" t="s">
        <v>904</v>
      </c>
      <c r="AD51" s="301" t="s">
        <v>645</v>
      </c>
      <c r="AE51" s="301" t="s">
        <v>902</v>
      </c>
    </row>
    <row r="52" ht="60">
      <c r="A52" s="24" t="s">
        <v>86</v>
      </c>
      <c r="B52" s="48" t="s">
        <v>145</v>
      </c>
      <c r="C52" s="25" t="s">
        <v>146</v>
      </c>
      <c r="D52" s="31">
        <v>1969</v>
      </c>
      <c r="E52" s="300" t="s">
        <v>901</v>
      </c>
      <c r="F52" s="31" t="s">
        <v>76</v>
      </c>
      <c r="G52" s="31">
        <v>2016</v>
      </c>
      <c r="L52" s="301" t="s">
        <v>902</v>
      </c>
      <c r="M52" s="301" t="s">
        <v>902</v>
      </c>
      <c r="N52" s="301" t="s">
        <v>645</v>
      </c>
      <c r="O52" s="301" t="s">
        <v>645</v>
      </c>
      <c r="P52" s="31" t="s">
        <v>924</v>
      </c>
      <c r="Q52" s="31" t="s">
        <v>76</v>
      </c>
      <c r="R52" s="31" t="s">
        <v>76</v>
      </c>
      <c r="S52" s="31" t="s">
        <v>76</v>
      </c>
      <c r="T52" s="31" t="s">
        <v>76</v>
      </c>
      <c r="U52" s="242" t="s">
        <v>645</v>
      </c>
      <c r="V52" s="242" t="s">
        <v>645</v>
      </c>
      <c r="W52" s="242" t="s">
        <v>645</v>
      </c>
      <c r="X52" s="242" t="s">
        <v>645</v>
      </c>
      <c r="Y52" s="242" t="s">
        <v>645</v>
      </c>
      <c r="Z52" s="242" t="s">
        <v>645</v>
      </c>
      <c r="AA52" s="31">
        <v>0.40000000000000002</v>
      </c>
      <c r="AB52" s="31">
        <v>0.40000000000000002</v>
      </c>
      <c r="AC52" s="302" t="s">
        <v>904</v>
      </c>
      <c r="AD52" s="301" t="s">
        <v>645</v>
      </c>
      <c r="AE52" s="301" t="s">
        <v>902</v>
      </c>
    </row>
    <row r="53" ht="60">
      <c r="A53" s="24" t="s">
        <v>89</v>
      </c>
      <c r="B53" s="48" t="s">
        <v>147</v>
      </c>
      <c r="C53" s="25" t="s">
        <v>148</v>
      </c>
      <c r="D53" s="31">
        <v>1973</v>
      </c>
      <c r="E53" s="300" t="s">
        <v>901</v>
      </c>
      <c r="F53" s="31" t="s">
        <v>76</v>
      </c>
      <c r="G53" s="31">
        <v>2016</v>
      </c>
      <c r="L53" s="301" t="s">
        <v>902</v>
      </c>
      <c r="M53" s="301" t="s">
        <v>902</v>
      </c>
      <c r="N53" s="301" t="s">
        <v>645</v>
      </c>
      <c r="O53" s="301" t="s">
        <v>645</v>
      </c>
      <c r="P53" s="31" t="s">
        <v>925</v>
      </c>
      <c r="Q53" s="31" t="s">
        <v>76</v>
      </c>
      <c r="R53" s="31" t="s">
        <v>76</v>
      </c>
      <c r="S53" s="31" t="s">
        <v>76</v>
      </c>
      <c r="T53" s="31" t="s">
        <v>76</v>
      </c>
      <c r="U53" s="242" t="s">
        <v>645</v>
      </c>
      <c r="V53" s="242" t="s">
        <v>645</v>
      </c>
      <c r="W53" s="242" t="s">
        <v>645</v>
      </c>
      <c r="X53" s="242" t="s">
        <v>645</v>
      </c>
      <c r="Y53" s="242" t="s">
        <v>645</v>
      </c>
      <c r="Z53" s="242" t="s">
        <v>645</v>
      </c>
      <c r="AA53" s="31">
        <v>0.40000000000000002</v>
      </c>
      <c r="AB53" s="31">
        <v>0.40000000000000002</v>
      </c>
      <c r="AC53" s="302" t="s">
        <v>904</v>
      </c>
      <c r="AD53" s="301" t="s">
        <v>645</v>
      </c>
      <c r="AE53" s="301" t="s">
        <v>902</v>
      </c>
    </row>
    <row r="54" ht="45">
      <c r="A54" s="24" t="s">
        <v>92</v>
      </c>
      <c r="B54" s="40" t="s">
        <v>149</v>
      </c>
      <c r="C54" s="25" t="s">
        <v>150</v>
      </c>
      <c r="D54" s="31">
        <v>1969</v>
      </c>
      <c r="E54" s="300" t="s">
        <v>901</v>
      </c>
      <c r="F54" s="31" t="s">
        <v>76</v>
      </c>
      <c r="G54" s="31">
        <v>2016</v>
      </c>
      <c r="L54" s="301" t="s">
        <v>902</v>
      </c>
      <c r="M54" s="301" t="s">
        <v>902</v>
      </c>
      <c r="P54" s="31" t="s">
        <v>926</v>
      </c>
      <c r="Q54" s="31" t="s">
        <v>76</v>
      </c>
      <c r="R54" s="31" t="s">
        <v>76</v>
      </c>
      <c r="S54" s="31" t="s">
        <v>76</v>
      </c>
      <c r="T54" s="31" t="s">
        <v>76</v>
      </c>
      <c r="U54" s="242" t="s">
        <v>645</v>
      </c>
      <c r="V54" s="242" t="s">
        <v>645</v>
      </c>
      <c r="W54" s="242" t="s">
        <v>645</v>
      </c>
      <c r="X54" s="242" t="s">
        <v>645</v>
      </c>
      <c r="Y54" s="242" t="s">
        <v>645</v>
      </c>
      <c r="Z54" s="242" t="s">
        <v>645</v>
      </c>
      <c r="AA54" s="31">
        <v>0.40000000000000002</v>
      </c>
      <c r="AB54" s="31">
        <v>0.40000000000000002</v>
      </c>
    </row>
    <row r="55" ht="15.75">
      <c r="A55" s="28"/>
      <c r="B55" s="52" t="s">
        <v>151</v>
      </c>
      <c r="C55" s="67" t="s">
        <v>258</v>
      </c>
      <c r="D55" s="299"/>
      <c r="E55" s="300"/>
      <c r="F55" s="31"/>
      <c r="G55" s="31"/>
      <c r="P55" s="31"/>
      <c r="Q55" s="31"/>
      <c r="R55" s="31"/>
      <c r="S55" s="243"/>
      <c r="T55" s="265"/>
      <c r="U55" s="242"/>
      <c r="V55" s="242"/>
      <c r="W55" s="242"/>
      <c r="X55" s="242"/>
      <c r="Y55" s="242"/>
      <c r="Z55" s="242"/>
      <c r="AA55" s="31"/>
      <c r="AB55" s="31"/>
    </row>
    <row r="56" ht="45">
      <c r="A56" s="33" t="s">
        <v>77</v>
      </c>
      <c r="B56" s="34" t="s">
        <v>78</v>
      </c>
      <c r="C56" s="67" t="s">
        <v>258</v>
      </c>
      <c r="D56" s="299"/>
      <c r="E56" s="300"/>
      <c r="F56" s="31"/>
      <c r="G56" s="31"/>
      <c r="P56" s="31"/>
      <c r="Q56" s="31"/>
      <c r="R56" s="31"/>
      <c r="S56" s="243"/>
      <c r="T56" s="265"/>
      <c r="U56" s="242"/>
      <c r="V56" s="242"/>
      <c r="W56" s="242"/>
      <c r="X56" s="242"/>
      <c r="Y56" s="242"/>
      <c r="Z56" s="242"/>
      <c r="AA56" s="31"/>
      <c r="AB56" s="31"/>
    </row>
    <row r="57" ht="60">
      <c r="A57" s="33" t="s">
        <v>79</v>
      </c>
      <c r="B57" s="34" t="s">
        <v>80</v>
      </c>
      <c r="C57" s="67" t="s">
        <v>258</v>
      </c>
      <c r="D57" s="299"/>
      <c r="E57" s="300"/>
      <c r="F57" s="31"/>
      <c r="G57" s="31"/>
      <c r="P57" s="31"/>
      <c r="Q57" s="31"/>
      <c r="R57" s="31"/>
      <c r="S57" s="243"/>
      <c r="T57" s="265"/>
      <c r="U57" s="242"/>
      <c r="V57" s="242"/>
      <c r="W57" s="242"/>
      <c r="X57" s="242"/>
      <c r="Y57" s="242"/>
      <c r="Z57" s="242"/>
      <c r="AA57" s="31"/>
      <c r="AB57" s="31"/>
    </row>
    <row r="58" ht="45">
      <c r="A58" s="33" t="s">
        <v>81</v>
      </c>
      <c r="B58" s="34" t="s">
        <v>82</v>
      </c>
      <c r="C58" s="67" t="s">
        <v>258</v>
      </c>
      <c r="D58" s="299"/>
      <c r="E58" s="300"/>
      <c r="F58" s="31"/>
      <c r="G58" s="31"/>
      <c r="P58" s="31"/>
      <c r="Q58" s="31"/>
      <c r="R58" s="31"/>
      <c r="S58" s="243"/>
      <c r="T58" s="265"/>
      <c r="U58" s="242" t="s">
        <v>645</v>
      </c>
      <c r="V58" s="242" t="s">
        <v>645</v>
      </c>
      <c r="W58" s="242" t="s">
        <v>645</v>
      </c>
      <c r="X58" s="242" t="s">
        <v>645</v>
      </c>
      <c r="Y58" s="242" t="s">
        <v>645</v>
      </c>
      <c r="Z58" s="242"/>
      <c r="AA58" s="31"/>
      <c r="AB58" s="31"/>
    </row>
    <row r="59" ht="45">
      <c r="A59" s="24" t="s">
        <v>83</v>
      </c>
      <c r="B59" s="40" t="s">
        <v>152</v>
      </c>
      <c r="C59" s="25" t="s">
        <v>153</v>
      </c>
      <c r="D59" s="31">
        <v>1980</v>
      </c>
      <c r="E59" s="300" t="s">
        <v>901</v>
      </c>
      <c r="F59" s="31" t="s">
        <v>76</v>
      </c>
      <c r="G59" s="31">
        <v>2016</v>
      </c>
      <c r="L59" s="301" t="s">
        <v>902</v>
      </c>
      <c r="M59" s="301" t="s">
        <v>902</v>
      </c>
      <c r="N59" s="301" t="s">
        <v>645</v>
      </c>
      <c r="O59" s="301" t="s">
        <v>645</v>
      </c>
      <c r="P59" s="31" t="s">
        <v>927</v>
      </c>
      <c r="Q59" s="31" t="s">
        <v>76</v>
      </c>
      <c r="R59" s="31" t="s">
        <v>76</v>
      </c>
      <c r="S59" s="31" t="s">
        <v>76</v>
      </c>
      <c r="T59" s="31" t="s">
        <v>76</v>
      </c>
      <c r="U59" s="242" t="s">
        <v>645</v>
      </c>
      <c r="V59" s="242" t="s">
        <v>645</v>
      </c>
      <c r="W59" s="242" t="s">
        <v>645</v>
      </c>
      <c r="X59" s="242" t="s">
        <v>645</v>
      </c>
      <c r="Y59" s="242" t="s">
        <v>645</v>
      </c>
      <c r="Z59" s="242" t="s">
        <v>645</v>
      </c>
      <c r="AA59" s="31">
        <v>0.40000000000000002</v>
      </c>
      <c r="AB59" s="31">
        <v>0.40000000000000002</v>
      </c>
      <c r="AC59" s="302" t="s">
        <v>904</v>
      </c>
      <c r="AD59" s="301" t="s">
        <v>645</v>
      </c>
      <c r="AE59" s="301" t="s">
        <v>902</v>
      </c>
    </row>
    <row r="60" ht="45">
      <c r="A60" s="24" t="s">
        <v>86</v>
      </c>
      <c r="B60" s="40" t="s">
        <v>154</v>
      </c>
      <c r="C60" s="25" t="s">
        <v>155</v>
      </c>
      <c r="D60" s="31">
        <v>1956</v>
      </c>
      <c r="E60" s="300" t="s">
        <v>901</v>
      </c>
      <c r="F60" s="31" t="s">
        <v>76</v>
      </c>
      <c r="G60" s="31">
        <v>2016</v>
      </c>
      <c r="L60" s="301" t="s">
        <v>902</v>
      </c>
      <c r="M60" s="301" t="s">
        <v>902</v>
      </c>
      <c r="N60" s="301" t="s">
        <v>645</v>
      </c>
      <c r="O60" s="301" t="s">
        <v>645</v>
      </c>
      <c r="P60" s="31" t="s">
        <v>928</v>
      </c>
      <c r="Q60" s="31" t="s">
        <v>76</v>
      </c>
      <c r="R60" s="31" t="s">
        <v>76</v>
      </c>
      <c r="S60" s="31" t="s">
        <v>76</v>
      </c>
      <c r="T60" s="31" t="s">
        <v>76</v>
      </c>
      <c r="U60" s="242" t="s">
        <v>645</v>
      </c>
      <c r="V60" s="242" t="s">
        <v>645</v>
      </c>
      <c r="W60" s="242" t="s">
        <v>645</v>
      </c>
      <c r="X60" s="242" t="s">
        <v>645</v>
      </c>
      <c r="Y60" s="242" t="s">
        <v>645</v>
      </c>
      <c r="Z60" s="242" t="s">
        <v>645</v>
      </c>
      <c r="AA60" s="31">
        <v>0.40000000000000002</v>
      </c>
      <c r="AB60" s="31">
        <v>0.40000000000000002</v>
      </c>
      <c r="AC60" s="302" t="s">
        <v>904</v>
      </c>
      <c r="AD60" s="301" t="s">
        <v>645</v>
      </c>
      <c r="AE60" s="301" t="s">
        <v>902</v>
      </c>
    </row>
    <row r="61" ht="45">
      <c r="A61" s="33" t="s">
        <v>116</v>
      </c>
      <c r="B61" s="34" t="s">
        <v>117</v>
      </c>
      <c r="C61" s="67" t="s">
        <v>258</v>
      </c>
      <c r="D61" s="299"/>
      <c r="E61" s="300"/>
      <c r="F61" s="31"/>
      <c r="G61" s="31"/>
      <c r="P61" s="31"/>
      <c r="Q61" s="31"/>
      <c r="R61" s="31"/>
      <c r="S61" s="243"/>
      <c r="T61" s="265"/>
      <c r="U61" s="242"/>
      <c r="V61" s="242"/>
      <c r="W61" s="242"/>
      <c r="X61" s="242"/>
      <c r="Y61" s="242"/>
      <c r="Z61" s="242"/>
      <c r="AA61" s="31"/>
      <c r="AB61" s="31"/>
    </row>
    <row r="62" ht="45">
      <c r="A62" s="33" t="s">
        <v>118</v>
      </c>
      <c r="B62" s="34" t="s">
        <v>119</v>
      </c>
      <c r="C62" s="67" t="s">
        <v>258</v>
      </c>
      <c r="D62" s="299"/>
      <c r="E62" s="300"/>
      <c r="F62" s="31"/>
      <c r="G62" s="31"/>
      <c r="P62" s="31"/>
      <c r="Q62" s="31"/>
      <c r="R62" s="31"/>
      <c r="S62" s="243"/>
      <c r="T62" s="265"/>
      <c r="U62" s="242"/>
      <c r="V62" s="242"/>
      <c r="W62" s="242"/>
      <c r="X62" s="242"/>
      <c r="Y62" s="242"/>
      <c r="Z62" s="242"/>
      <c r="AA62" s="31"/>
      <c r="AB62" s="31"/>
    </row>
    <row r="63" ht="75">
      <c r="A63" s="24" t="s">
        <v>120</v>
      </c>
      <c r="B63" s="40" t="s">
        <v>156</v>
      </c>
      <c r="C63" s="25" t="s">
        <v>155</v>
      </c>
      <c r="D63" s="31" t="s">
        <v>76</v>
      </c>
      <c r="E63" s="31" t="s">
        <v>76</v>
      </c>
      <c r="F63" s="31" t="s">
        <v>76</v>
      </c>
      <c r="G63" s="31" t="s">
        <v>76</v>
      </c>
      <c r="L63" s="301" t="s">
        <v>902</v>
      </c>
      <c r="M63" s="301" t="s">
        <v>902</v>
      </c>
      <c r="N63" s="301" t="s">
        <v>645</v>
      </c>
      <c r="O63" s="301" t="s">
        <v>645</v>
      </c>
      <c r="P63" s="31" t="s">
        <v>929</v>
      </c>
      <c r="Q63" s="31" t="s">
        <v>76</v>
      </c>
      <c r="R63" s="31" t="s">
        <v>76</v>
      </c>
      <c r="S63" s="31" t="s">
        <v>76</v>
      </c>
      <c r="T63" s="31" t="s">
        <v>76</v>
      </c>
      <c r="U63" s="242" t="s">
        <v>645</v>
      </c>
      <c r="V63" s="242" t="s">
        <v>645</v>
      </c>
      <c r="W63" s="242" t="s">
        <v>645</v>
      </c>
      <c r="X63" s="242" t="s">
        <v>645</v>
      </c>
      <c r="Y63" s="242" t="s">
        <v>645</v>
      </c>
      <c r="Z63" s="242" t="s">
        <v>645</v>
      </c>
      <c r="AA63" s="31"/>
      <c r="AB63" s="31"/>
      <c r="AC63" s="302"/>
      <c r="AD63" s="301" t="s">
        <v>645</v>
      </c>
      <c r="AE63" s="301" t="s">
        <v>902</v>
      </c>
    </row>
    <row r="64" ht="15.75">
      <c r="A64" s="28"/>
      <c r="B64" s="217" t="s">
        <v>157</v>
      </c>
      <c r="C64" s="67" t="s">
        <v>258</v>
      </c>
      <c r="D64" s="299"/>
      <c r="E64" s="300"/>
      <c r="F64" s="31"/>
      <c r="G64" s="31"/>
      <c r="P64" s="31"/>
      <c r="Q64" s="31"/>
      <c r="R64" s="31"/>
      <c r="S64" s="243"/>
      <c r="T64" s="265"/>
      <c r="U64" s="242"/>
      <c r="V64" s="242"/>
      <c r="W64" s="242"/>
      <c r="X64" s="242"/>
      <c r="Y64" s="242"/>
      <c r="Z64" s="242"/>
      <c r="AA64" s="31"/>
      <c r="AB64" s="31"/>
    </row>
    <row r="65" ht="47.25">
      <c r="A65" s="33" t="s">
        <v>77</v>
      </c>
      <c r="B65" s="34" t="s">
        <v>78</v>
      </c>
      <c r="C65" s="67" t="s">
        <v>258</v>
      </c>
      <c r="D65" s="299"/>
      <c r="E65" s="300"/>
      <c r="F65" s="31"/>
      <c r="G65" s="31"/>
      <c r="P65" s="31"/>
      <c r="Q65" s="31"/>
      <c r="R65" s="31"/>
      <c r="S65" s="243"/>
      <c r="T65" s="265"/>
      <c r="U65" s="242"/>
      <c r="V65" s="242"/>
      <c r="W65" s="242"/>
      <c r="X65" s="242"/>
      <c r="Y65" s="242"/>
      <c r="Z65" s="242"/>
      <c r="AA65" s="31"/>
      <c r="AB65" s="31"/>
    </row>
    <row r="66" ht="78.75">
      <c r="A66" s="33" t="s">
        <v>124</v>
      </c>
      <c r="B66" s="34" t="s">
        <v>125</v>
      </c>
      <c r="C66" s="67" t="s">
        <v>258</v>
      </c>
      <c r="D66" s="299"/>
      <c r="E66" s="300"/>
      <c r="F66" s="31"/>
      <c r="G66" s="31"/>
      <c r="P66" s="31"/>
      <c r="Q66" s="31"/>
      <c r="R66" s="31"/>
      <c r="S66" s="243"/>
      <c r="T66" s="265"/>
      <c r="U66" s="242"/>
      <c r="V66" s="242"/>
      <c r="W66" s="242"/>
      <c r="X66" s="242"/>
      <c r="Y66" s="242"/>
      <c r="Z66" s="242"/>
      <c r="AA66" s="31"/>
      <c r="AB66" s="31"/>
    </row>
    <row r="67" ht="78.75">
      <c r="A67" s="33" t="s">
        <v>126</v>
      </c>
      <c r="B67" s="34" t="s">
        <v>127</v>
      </c>
      <c r="C67" s="67" t="s">
        <v>258</v>
      </c>
      <c r="D67" s="299"/>
      <c r="E67" s="300"/>
      <c r="F67" s="31"/>
      <c r="G67" s="31"/>
      <c r="P67" s="31"/>
      <c r="Q67" s="31"/>
      <c r="R67" s="31"/>
      <c r="S67" s="243"/>
      <c r="T67" s="265"/>
      <c r="U67" s="242"/>
      <c r="V67" s="242"/>
      <c r="W67" s="242"/>
      <c r="X67" s="242"/>
      <c r="Y67" s="242"/>
      <c r="Z67" s="242"/>
      <c r="AA67" s="31"/>
      <c r="AB67" s="31"/>
    </row>
    <row r="68" ht="63">
      <c r="A68" s="24" t="s">
        <v>128</v>
      </c>
      <c r="B68" s="48" t="s">
        <v>158</v>
      </c>
      <c r="C68" s="25" t="s">
        <v>159</v>
      </c>
      <c r="D68" s="31" t="s">
        <v>76</v>
      </c>
      <c r="E68" s="300" t="s">
        <v>901</v>
      </c>
      <c r="F68" s="31" t="s">
        <v>76</v>
      </c>
      <c r="G68" s="31">
        <v>2016</v>
      </c>
      <c r="L68" s="301" t="s">
        <v>902</v>
      </c>
      <c r="M68" s="301" t="s">
        <v>902</v>
      </c>
      <c r="N68" s="301" t="s">
        <v>645</v>
      </c>
      <c r="O68" s="301" t="s">
        <v>645</v>
      </c>
      <c r="P68" s="31" t="s">
        <v>930</v>
      </c>
      <c r="Q68" s="31" t="s">
        <v>76</v>
      </c>
      <c r="R68" s="31" t="s">
        <v>76</v>
      </c>
      <c r="S68" s="31" t="s">
        <v>76</v>
      </c>
      <c r="T68" s="31" t="s">
        <v>76</v>
      </c>
      <c r="U68" s="242" t="s">
        <v>645</v>
      </c>
      <c r="V68" s="242" t="s">
        <v>645</v>
      </c>
      <c r="W68" s="242" t="s">
        <v>645</v>
      </c>
      <c r="X68" s="242" t="s">
        <v>645</v>
      </c>
      <c r="Y68" s="242" t="s">
        <v>645</v>
      </c>
      <c r="Z68" s="242" t="s">
        <v>645</v>
      </c>
      <c r="AA68" s="31">
        <v>220</v>
      </c>
      <c r="AB68" s="31">
        <v>220</v>
      </c>
      <c r="AC68" s="237" t="s">
        <v>917</v>
      </c>
      <c r="AD68" s="301" t="s">
        <v>645</v>
      </c>
      <c r="AE68" s="301" t="s">
        <v>902</v>
      </c>
    </row>
    <row r="69" ht="110.25">
      <c r="A69" s="24" t="s">
        <v>131</v>
      </c>
      <c r="B69" s="48" t="s">
        <v>160</v>
      </c>
      <c r="C69" s="25" t="s">
        <v>161</v>
      </c>
      <c r="D69" s="31" t="s">
        <v>76</v>
      </c>
      <c r="E69" s="300" t="s">
        <v>901</v>
      </c>
      <c r="F69" s="31" t="s">
        <v>76</v>
      </c>
      <c r="G69" s="31">
        <v>2016</v>
      </c>
      <c r="L69" s="301" t="s">
        <v>902</v>
      </c>
      <c r="M69" s="301" t="s">
        <v>902</v>
      </c>
      <c r="N69" s="301" t="s">
        <v>645</v>
      </c>
      <c r="O69" s="301" t="s">
        <v>645</v>
      </c>
      <c r="P69" s="31" t="s">
        <v>931</v>
      </c>
      <c r="Q69" s="31" t="s">
        <v>76</v>
      </c>
      <c r="R69" s="31" t="s">
        <v>76</v>
      </c>
      <c r="S69" s="31" t="s">
        <v>76</v>
      </c>
      <c r="T69" s="31" t="s">
        <v>76</v>
      </c>
      <c r="U69" s="242" t="s">
        <v>645</v>
      </c>
      <c r="V69" s="242" t="s">
        <v>645</v>
      </c>
      <c r="W69" s="242" t="s">
        <v>645</v>
      </c>
      <c r="X69" s="242" t="s">
        <v>645</v>
      </c>
      <c r="Y69" s="242" t="s">
        <v>645</v>
      </c>
      <c r="Z69" s="242" t="s">
        <v>645</v>
      </c>
      <c r="AA69" s="31">
        <v>35</v>
      </c>
      <c r="AB69" s="31">
        <v>35</v>
      </c>
      <c r="AC69" s="237" t="s">
        <v>917</v>
      </c>
      <c r="AD69" s="301" t="s">
        <v>645</v>
      </c>
      <c r="AE69" s="301" t="s">
        <v>902</v>
      </c>
    </row>
    <row r="70" ht="94.5">
      <c r="A70" s="24" t="s">
        <v>162</v>
      </c>
      <c r="B70" s="48" t="s">
        <v>163</v>
      </c>
      <c r="C70" s="25" t="s">
        <v>164</v>
      </c>
      <c r="D70" s="31" t="s">
        <v>76</v>
      </c>
      <c r="E70" s="300" t="s">
        <v>901</v>
      </c>
      <c r="F70" s="31" t="s">
        <v>76</v>
      </c>
      <c r="G70" s="31">
        <v>2016</v>
      </c>
      <c r="L70" s="301" t="s">
        <v>902</v>
      </c>
      <c r="M70" s="301" t="s">
        <v>902</v>
      </c>
      <c r="N70" s="301" t="s">
        <v>645</v>
      </c>
      <c r="O70" s="301" t="s">
        <v>645</v>
      </c>
      <c r="P70" s="31" t="s">
        <v>932</v>
      </c>
      <c r="Q70" s="31" t="s">
        <v>76</v>
      </c>
      <c r="R70" s="31" t="s">
        <v>76</v>
      </c>
      <c r="S70" s="31" t="s">
        <v>76</v>
      </c>
      <c r="T70" s="31" t="s">
        <v>76</v>
      </c>
      <c r="U70" s="242" t="s">
        <v>645</v>
      </c>
      <c r="V70" s="242" t="s">
        <v>645</v>
      </c>
      <c r="W70" s="242" t="s">
        <v>645</v>
      </c>
      <c r="X70" s="242" t="s">
        <v>645</v>
      </c>
      <c r="Y70" s="242" t="s">
        <v>645</v>
      </c>
      <c r="Z70" s="242" t="s">
        <v>645</v>
      </c>
      <c r="AA70" s="31">
        <v>220</v>
      </c>
      <c r="AB70" s="31">
        <v>220</v>
      </c>
      <c r="AC70" s="237" t="s">
        <v>917</v>
      </c>
      <c r="AD70" s="301" t="s">
        <v>645</v>
      </c>
      <c r="AE70" s="301" t="s">
        <v>902</v>
      </c>
    </row>
    <row r="71" ht="78.75">
      <c r="A71" s="24" t="s">
        <v>165</v>
      </c>
      <c r="B71" s="48" t="s">
        <v>166</v>
      </c>
      <c r="C71" s="25" t="s">
        <v>167</v>
      </c>
      <c r="D71" s="31" t="s">
        <v>76</v>
      </c>
      <c r="E71" s="300" t="s">
        <v>901</v>
      </c>
      <c r="F71" s="31" t="s">
        <v>76</v>
      </c>
      <c r="G71" s="31">
        <v>2016</v>
      </c>
      <c r="L71" s="301" t="s">
        <v>902</v>
      </c>
      <c r="M71" s="301" t="s">
        <v>902</v>
      </c>
      <c r="N71" s="301" t="s">
        <v>645</v>
      </c>
      <c r="O71" s="301" t="s">
        <v>645</v>
      </c>
      <c r="P71" s="31" t="s">
        <v>932</v>
      </c>
      <c r="Q71" s="31" t="s">
        <v>76</v>
      </c>
      <c r="R71" s="31" t="s">
        <v>76</v>
      </c>
      <c r="S71" s="31" t="s">
        <v>76</v>
      </c>
      <c r="T71" s="31" t="s">
        <v>76</v>
      </c>
      <c r="U71" s="242" t="s">
        <v>645</v>
      </c>
      <c r="V71" s="242" t="s">
        <v>645</v>
      </c>
      <c r="W71" s="242" t="s">
        <v>645</v>
      </c>
      <c r="X71" s="242" t="s">
        <v>645</v>
      </c>
      <c r="Y71" s="242" t="s">
        <v>645</v>
      </c>
      <c r="Z71" s="242" t="s">
        <v>645</v>
      </c>
      <c r="AA71" s="31">
        <v>110</v>
      </c>
      <c r="AB71" s="31">
        <v>110</v>
      </c>
      <c r="AC71" s="237" t="s">
        <v>917</v>
      </c>
      <c r="AD71" s="301" t="s">
        <v>645</v>
      </c>
      <c r="AE71" s="301" t="s">
        <v>902</v>
      </c>
    </row>
    <row r="72" ht="94.5">
      <c r="A72" s="24" t="s">
        <v>168</v>
      </c>
      <c r="B72" s="48" t="s">
        <v>169</v>
      </c>
      <c r="C72" s="25" t="s">
        <v>170</v>
      </c>
      <c r="D72" s="31" t="s">
        <v>76</v>
      </c>
      <c r="E72" s="300" t="s">
        <v>901</v>
      </c>
      <c r="F72" s="31" t="s">
        <v>76</v>
      </c>
      <c r="G72" s="31">
        <v>2016</v>
      </c>
      <c r="L72" s="301" t="s">
        <v>902</v>
      </c>
      <c r="M72" s="301" t="s">
        <v>902</v>
      </c>
      <c r="N72" s="301" t="s">
        <v>645</v>
      </c>
      <c r="O72" s="301" t="s">
        <v>645</v>
      </c>
      <c r="P72" s="31" t="s">
        <v>933</v>
      </c>
      <c r="Q72" s="31" t="s">
        <v>76</v>
      </c>
      <c r="R72" s="31" t="s">
        <v>76</v>
      </c>
      <c r="S72" s="31" t="s">
        <v>76</v>
      </c>
      <c r="T72" s="31" t="s">
        <v>76</v>
      </c>
      <c r="U72" s="242" t="s">
        <v>645</v>
      </c>
      <c r="V72" s="242" t="s">
        <v>645</v>
      </c>
      <c r="W72" s="242" t="s">
        <v>645</v>
      </c>
      <c r="X72" s="242" t="s">
        <v>645</v>
      </c>
      <c r="Y72" s="242" t="s">
        <v>645</v>
      </c>
      <c r="Z72" s="242" t="s">
        <v>645</v>
      </c>
      <c r="AA72" s="31">
        <v>110</v>
      </c>
      <c r="AB72" s="31">
        <v>110</v>
      </c>
      <c r="AC72" s="237" t="s">
        <v>917</v>
      </c>
      <c r="AD72" s="301" t="s">
        <v>645</v>
      </c>
      <c r="AE72" s="301" t="s">
        <v>902</v>
      </c>
    </row>
    <row r="73" ht="94.5">
      <c r="A73" s="24" t="s">
        <v>171</v>
      </c>
      <c r="B73" s="48" t="s">
        <v>172</v>
      </c>
      <c r="C73" s="25" t="s">
        <v>173</v>
      </c>
      <c r="D73" s="31" t="s">
        <v>76</v>
      </c>
      <c r="E73" s="300" t="s">
        <v>901</v>
      </c>
      <c r="F73" s="31" t="s">
        <v>76</v>
      </c>
      <c r="G73" s="31">
        <v>2016</v>
      </c>
      <c r="L73" s="301" t="s">
        <v>902</v>
      </c>
      <c r="M73" s="301" t="s">
        <v>902</v>
      </c>
      <c r="N73" s="301" t="s">
        <v>645</v>
      </c>
      <c r="O73" s="301" t="s">
        <v>645</v>
      </c>
      <c r="P73" s="31" t="s">
        <v>934</v>
      </c>
      <c r="Q73" s="31" t="s">
        <v>76</v>
      </c>
      <c r="R73" s="31" t="s">
        <v>76</v>
      </c>
      <c r="S73" s="31" t="s">
        <v>76</v>
      </c>
      <c r="T73" s="31" t="s">
        <v>76</v>
      </c>
      <c r="U73" s="242" t="s">
        <v>645</v>
      </c>
      <c r="V73" s="242" t="s">
        <v>645</v>
      </c>
      <c r="W73" s="242" t="s">
        <v>645</v>
      </c>
      <c r="X73" s="242" t="s">
        <v>645</v>
      </c>
      <c r="Y73" s="242" t="s">
        <v>645</v>
      </c>
      <c r="Z73" s="242" t="s">
        <v>645</v>
      </c>
      <c r="AA73" s="31">
        <v>35</v>
      </c>
      <c r="AB73" s="31">
        <v>35</v>
      </c>
      <c r="AC73" s="237" t="s">
        <v>917</v>
      </c>
      <c r="AD73" s="301" t="s">
        <v>645</v>
      </c>
      <c r="AE73" s="301" t="s">
        <v>902</v>
      </c>
    </row>
    <row r="74" ht="63">
      <c r="A74" s="33" t="s">
        <v>79</v>
      </c>
      <c r="B74" s="34" t="s">
        <v>80</v>
      </c>
      <c r="C74" s="67" t="s">
        <v>258</v>
      </c>
      <c r="D74" s="299"/>
      <c r="E74" s="300"/>
      <c r="F74" s="31"/>
      <c r="G74" s="31"/>
      <c r="P74" s="31"/>
      <c r="Q74" s="31"/>
      <c r="R74" s="31"/>
      <c r="S74" s="243"/>
      <c r="T74" s="265"/>
      <c r="U74" s="242"/>
      <c r="V74" s="242"/>
      <c r="W74" s="242"/>
      <c r="X74" s="242"/>
      <c r="Y74" s="242"/>
      <c r="Z74" s="242"/>
      <c r="AA74" s="31"/>
      <c r="AB74" s="31"/>
    </row>
    <row r="75" ht="47.25">
      <c r="A75" s="33" t="s">
        <v>81</v>
      </c>
      <c r="B75" s="34" t="s">
        <v>82</v>
      </c>
      <c r="C75" s="67" t="s">
        <v>258</v>
      </c>
      <c r="D75" s="299"/>
      <c r="E75" s="300"/>
      <c r="F75" s="31"/>
      <c r="G75" s="31"/>
      <c r="P75" s="31"/>
      <c r="Q75" s="31"/>
      <c r="R75" s="31"/>
      <c r="S75" s="243"/>
      <c r="T75" s="265"/>
      <c r="U75" s="242"/>
      <c r="V75" s="242"/>
      <c r="W75" s="242"/>
      <c r="X75" s="242"/>
      <c r="Y75" s="242"/>
      <c r="Z75" s="242"/>
      <c r="AA75" s="31"/>
      <c r="AB75" s="31"/>
    </row>
    <row r="76" ht="48.75">
      <c r="A76" s="24" t="s">
        <v>83</v>
      </c>
      <c r="B76" s="48" t="s">
        <v>174</v>
      </c>
      <c r="C76" s="25" t="s">
        <v>175</v>
      </c>
      <c r="D76" s="31" t="s">
        <v>76</v>
      </c>
      <c r="E76" s="300" t="s">
        <v>901</v>
      </c>
      <c r="F76" s="31" t="s">
        <v>76</v>
      </c>
      <c r="G76" s="31">
        <v>2016</v>
      </c>
      <c r="L76" s="301" t="s">
        <v>902</v>
      </c>
      <c r="M76" s="301" t="s">
        <v>902</v>
      </c>
      <c r="N76" s="301" t="s">
        <v>645</v>
      </c>
      <c r="O76" s="301" t="s">
        <v>645</v>
      </c>
      <c r="P76" s="31" t="s">
        <v>935</v>
      </c>
      <c r="Q76" s="31" t="s">
        <v>76</v>
      </c>
      <c r="R76" s="31" t="s">
        <v>76</v>
      </c>
      <c r="S76" s="31" t="s">
        <v>76</v>
      </c>
      <c r="T76" s="31" t="s">
        <v>76</v>
      </c>
      <c r="U76" s="242" t="s">
        <v>645</v>
      </c>
      <c r="V76" s="242" t="s">
        <v>645</v>
      </c>
      <c r="W76" s="242" t="s">
        <v>645</v>
      </c>
      <c r="X76" s="242" t="s">
        <v>645</v>
      </c>
      <c r="Y76" s="242" t="s">
        <v>645</v>
      </c>
      <c r="Z76" s="242" t="s">
        <v>645</v>
      </c>
      <c r="AA76" s="31">
        <v>0.40000000000000002</v>
      </c>
      <c r="AB76" s="31">
        <v>0.40000000000000002</v>
      </c>
      <c r="AC76" s="302" t="s">
        <v>904</v>
      </c>
      <c r="AD76" s="301" t="s">
        <v>645</v>
      </c>
      <c r="AE76" s="301" t="s">
        <v>902</v>
      </c>
    </row>
    <row r="77" ht="48.75">
      <c r="A77" s="24" t="s">
        <v>86</v>
      </c>
      <c r="B77" s="48" t="s">
        <v>176</v>
      </c>
      <c r="C77" s="25" t="s">
        <v>177</v>
      </c>
      <c r="D77" s="31" t="s">
        <v>76</v>
      </c>
      <c r="E77" s="300" t="s">
        <v>901</v>
      </c>
      <c r="F77" s="31" t="s">
        <v>76</v>
      </c>
      <c r="G77" s="31">
        <v>2016</v>
      </c>
      <c r="L77" s="301" t="s">
        <v>902</v>
      </c>
      <c r="M77" s="301" t="s">
        <v>902</v>
      </c>
      <c r="N77" s="301" t="s">
        <v>645</v>
      </c>
      <c r="O77" s="301" t="s">
        <v>645</v>
      </c>
      <c r="P77" s="31" t="s">
        <v>936</v>
      </c>
      <c r="Q77" s="31" t="s">
        <v>76</v>
      </c>
      <c r="R77" s="31" t="s">
        <v>76</v>
      </c>
      <c r="S77" s="31" t="s">
        <v>76</v>
      </c>
      <c r="T77" s="31" t="s">
        <v>76</v>
      </c>
      <c r="U77" s="242" t="s">
        <v>645</v>
      </c>
      <c r="V77" s="242" t="s">
        <v>645</v>
      </c>
      <c r="W77" s="242" t="s">
        <v>645</v>
      </c>
      <c r="X77" s="242" t="s">
        <v>645</v>
      </c>
      <c r="Y77" s="242" t="s">
        <v>645</v>
      </c>
      <c r="Z77" s="242" t="s">
        <v>645</v>
      </c>
      <c r="AA77" s="31">
        <v>0.40000000000000002</v>
      </c>
      <c r="AB77" s="31">
        <v>0.40000000000000002</v>
      </c>
      <c r="AC77" s="302" t="s">
        <v>904</v>
      </c>
      <c r="AD77" s="301" t="s">
        <v>645</v>
      </c>
      <c r="AE77" s="301" t="s">
        <v>902</v>
      </c>
    </row>
    <row r="78" ht="63">
      <c r="A78" s="24" t="s">
        <v>89</v>
      </c>
      <c r="B78" s="48" t="s">
        <v>178</v>
      </c>
      <c r="C78" s="25" t="s">
        <v>179</v>
      </c>
      <c r="D78" s="31" t="s">
        <v>76</v>
      </c>
      <c r="E78" s="300" t="s">
        <v>901</v>
      </c>
      <c r="F78" s="31" t="s">
        <v>76</v>
      </c>
      <c r="G78" s="31">
        <v>2016</v>
      </c>
      <c r="L78" s="301" t="s">
        <v>902</v>
      </c>
      <c r="M78" s="301" t="s">
        <v>902</v>
      </c>
      <c r="N78" s="301" t="s">
        <v>645</v>
      </c>
      <c r="O78" s="301" t="s">
        <v>645</v>
      </c>
      <c r="P78" s="31" t="s">
        <v>937</v>
      </c>
      <c r="Q78" s="31" t="s">
        <v>76</v>
      </c>
      <c r="R78" s="31" t="s">
        <v>76</v>
      </c>
      <c r="S78" s="31" t="s">
        <v>76</v>
      </c>
      <c r="T78" s="31" t="s">
        <v>76</v>
      </c>
      <c r="U78" s="242" t="s">
        <v>645</v>
      </c>
      <c r="V78" s="242" t="s">
        <v>645</v>
      </c>
      <c r="W78" s="242" t="s">
        <v>645</v>
      </c>
      <c r="X78" s="242" t="s">
        <v>645</v>
      </c>
      <c r="Y78" s="242" t="s">
        <v>645</v>
      </c>
      <c r="Z78" s="242" t="s">
        <v>645</v>
      </c>
      <c r="AA78" s="31">
        <v>0.40000000000000002</v>
      </c>
      <c r="AB78" s="31">
        <v>0.40000000000000002</v>
      </c>
      <c r="AC78" s="302" t="s">
        <v>904</v>
      </c>
      <c r="AD78" s="301" t="s">
        <v>645</v>
      </c>
      <c r="AE78" s="301" t="s">
        <v>902</v>
      </c>
    </row>
    <row r="79" ht="63">
      <c r="A79" s="24" t="s">
        <v>92</v>
      </c>
      <c r="B79" s="48" t="s">
        <v>180</v>
      </c>
      <c r="C79" s="25" t="s">
        <v>181</v>
      </c>
      <c r="D79" s="31" t="s">
        <v>76</v>
      </c>
      <c r="E79" s="300" t="s">
        <v>901</v>
      </c>
      <c r="F79" s="31" t="s">
        <v>76</v>
      </c>
      <c r="G79" s="31">
        <v>2016</v>
      </c>
      <c r="L79" s="301" t="s">
        <v>902</v>
      </c>
      <c r="M79" s="301" t="s">
        <v>902</v>
      </c>
      <c r="N79" s="301" t="s">
        <v>645</v>
      </c>
      <c r="O79" s="301" t="s">
        <v>645</v>
      </c>
      <c r="P79" s="31" t="s">
        <v>938</v>
      </c>
      <c r="Q79" s="31" t="s">
        <v>76</v>
      </c>
      <c r="R79" s="31" t="s">
        <v>76</v>
      </c>
      <c r="S79" s="31" t="s">
        <v>76</v>
      </c>
      <c r="T79" s="31" t="s">
        <v>76</v>
      </c>
      <c r="U79" s="242" t="s">
        <v>645</v>
      </c>
      <c r="V79" s="242" t="s">
        <v>645</v>
      </c>
      <c r="W79" s="242" t="s">
        <v>645</v>
      </c>
      <c r="X79" s="242" t="s">
        <v>645</v>
      </c>
      <c r="Y79" s="242" t="s">
        <v>645</v>
      </c>
      <c r="Z79" s="242" t="s">
        <v>645</v>
      </c>
      <c r="AA79" s="31">
        <v>0.40000000000000002</v>
      </c>
      <c r="AB79" s="31">
        <v>0.40000000000000002</v>
      </c>
      <c r="AC79" s="302" t="s">
        <v>904</v>
      </c>
      <c r="AD79" s="301" t="s">
        <v>645</v>
      </c>
      <c r="AE79" s="301" t="s">
        <v>902</v>
      </c>
    </row>
    <row r="80" ht="63">
      <c r="A80" s="24" t="s">
        <v>95</v>
      </c>
      <c r="B80" s="48" t="s">
        <v>182</v>
      </c>
      <c r="C80" s="25" t="s">
        <v>183</v>
      </c>
      <c r="D80" s="31" t="s">
        <v>76</v>
      </c>
      <c r="E80" s="300" t="s">
        <v>901</v>
      </c>
      <c r="F80" s="31" t="s">
        <v>76</v>
      </c>
      <c r="G80" s="31">
        <v>2016</v>
      </c>
      <c r="L80" s="301" t="s">
        <v>902</v>
      </c>
      <c r="M80" s="301" t="s">
        <v>902</v>
      </c>
      <c r="N80" s="301" t="s">
        <v>645</v>
      </c>
      <c r="O80" s="301" t="s">
        <v>645</v>
      </c>
      <c r="P80" s="31" t="s">
        <v>938</v>
      </c>
      <c r="Q80" s="31" t="s">
        <v>76</v>
      </c>
      <c r="R80" s="31" t="s">
        <v>76</v>
      </c>
      <c r="S80" s="31" t="s">
        <v>76</v>
      </c>
      <c r="T80" s="31" t="s">
        <v>76</v>
      </c>
      <c r="U80" s="242" t="s">
        <v>645</v>
      </c>
      <c r="V80" s="242" t="s">
        <v>645</v>
      </c>
      <c r="W80" s="242" t="s">
        <v>645</v>
      </c>
      <c r="X80" s="242" t="s">
        <v>645</v>
      </c>
      <c r="Y80" s="242" t="s">
        <v>645</v>
      </c>
      <c r="Z80" s="242" t="s">
        <v>645</v>
      </c>
      <c r="AA80" s="31">
        <v>0.40000000000000002</v>
      </c>
      <c r="AB80" s="31">
        <v>0.40000000000000002</v>
      </c>
      <c r="AC80" s="302" t="s">
        <v>904</v>
      </c>
      <c r="AD80" s="301" t="s">
        <v>645</v>
      </c>
      <c r="AE80" s="301" t="s">
        <v>902</v>
      </c>
    </row>
    <row r="81" ht="48.75">
      <c r="A81" s="24" t="s">
        <v>98</v>
      </c>
      <c r="B81" s="48" t="s">
        <v>184</v>
      </c>
      <c r="C81" s="25" t="s">
        <v>185</v>
      </c>
      <c r="D81" s="31" t="s">
        <v>76</v>
      </c>
      <c r="E81" s="300" t="s">
        <v>901</v>
      </c>
      <c r="F81" s="31" t="s">
        <v>76</v>
      </c>
      <c r="G81" s="31">
        <v>2016</v>
      </c>
      <c r="L81" s="301" t="s">
        <v>902</v>
      </c>
      <c r="M81" s="301" t="s">
        <v>902</v>
      </c>
      <c r="N81" s="301" t="s">
        <v>645</v>
      </c>
      <c r="O81" s="301" t="s">
        <v>645</v>
      </c>
      <c r="P81" s="31" t="s">
        <v>939</v>
      </c>
      <c r="Q81" s="31" t="s">
        <v>76</v>
      </c>
      <c r="R81" s="31" t="s">
        <v>76</v>
      </c>
      <c r="S81" s="31" t="s">
        <v>76</v>
      </c>
      <c r="T81" s="31" t="s">
        <v>76</v>
      </c>
      <c r="U81" s="242" t="s">
        <v>645</v>
      </c>
      <c r="V81" s="242" t="s">
        <v>645</v>
      </c>
      <c r="W81" s="242" t="s">
        <v>645</v>
      </c>
      <c r="X81" s="242" t="s">
        <v>645</v>
      </c>
      <c r="Y81" s="242" t="s">
        <v>645</v>
      </c>
      <c r="Z81" s="242" t="s">
        <v>645</v>
      </c>
      <c r="AA81" s="31">
        <v>0.40000000000000002</v>
      </c>
      <c r="AB81" s="31">
        <v>0.40000000000000002</v>
      </c>
      <c r="AC81" s="302" t="s">
        <v>904</v>
      </c>
      <c r="AD81" s="301" t="s">
        <v>645</v>
      </c>
      <c r="AE81" s="301" t="s">
        <v>902</v>
      </c>
    </row>
    <row r="82" ht="48.75">
      <c r="A82" s="24" t="s">
        <v>101</v>
      </c>
      <c r="B82" s="48" t="s">
        <v>186</v>
      </c>
      <c r="C82" s="25" t="s">
        <v>187</v>
      </c>
      <c r="D82" s="31" t="s">
        <v>76</v>
      </c>
      <c r="E82" s="300" t="s">
        <v>901</v>
      </c>
      <c r="F82" s="31" t="s">
        <v>76</v>
      </c>
      <c r="G82" s="31">
        <v>2016</v>
      </c>
      <c r="L82" s="301" t="s">
        <v>902</v>
      </c>
      <c r="M82" s="301" t="s">
        <v>902</v>
      </c>
      <c r="N82" s="301" t="s">
        <v>645</v>
      </c>
      <c r="O82" s="301" t="s">
        <v>645</v>
      </c>
      <c r="P82" s="31" t="s">
        <v>939</v>
      </c>
      <c r="Q82" s="31" t="s">
        <v>76</v>
      </c>
      <c r="R82" s="31" t="s">
        <v>76</v>
      </c>
      <c r="S82" s="31" t="s">
        <v>76</v>
      </c>
      <c r="T82" s="31" t="s">
        <v>76</v>
      </c>
      <c r="U82" s="242" t="s">
        <v>645</v>
      </c>
      <c r="V82" s="242" t="s">
        <v>645</v>
      </c>
      <c r="W82" s="242" t="s">
        <v>645</v>
      </c>
      <c r="X82" s="242" t="s">
        <v>645</v>
      </c>
      <c r="Y82" s="242" t="s">
        <v>645</v>
      </c>
      <c r="Z82" s="242" t="s">
        <v>645</v>
      </c>
      <c r="AA82" s="31">
        <v>0.40000000000000002</v>
      </c>
      <c r="AB82" s="31">
        <v>0.40000000000000002</v>
      </c>
      <c r="AC82" s="302" t="s">
        <v>904</v>
      </c>
      <c r="AD82" s="301" t="s">
        <v>645</v>
      </c>
      <c r="AE82" s="301" t="s">
        <v>902</v>
      </c>
    </row>
    <row r="83" ht="48.75">
      <c r="A83" s="24" t="s">
        <v>104</v>
      </c>
      <c r="B83" s="48" t="s">
        <v>188</v>
      </c>
      <c r="C83" s="25" t="s">
        <v>189</v>
      </c>
      <c r="D83" s="31" t="s">
        <v>76</v>
      </c>
      <c r="E83" s="300" t="s">
        <v>901</v>
      </c>
      <c r="F83" s="31" t="s">
        <v>76</v>
      </c>
      <c r="G83" s="31">
        <v>2016</v>
      </c>
      <c r="L83" s="301" t="s">
        <v>902</v>
      </c>
      <c r="M83" s="301" t="s">
        <v>902</v>
      </c>
      <c r="N83" s="301" t="s">
        <v>645</v>
      </c>
      <c r="O83" s="301" t="s">
        <v>645</v>
      </c>
      <c r="P83" s="31" t="s">
        <v>940</v>
      </c>
      <c r="Q83" s="31" t="s">
        <v>76</v>
      </c>
      <c r="R83" s="31" t="s">
        <v>76</v>
      </c>
      <c r="S83" s="31" t="s">
        <v>76</v>
      </c>
      <c r="T83" s="31" t="s">
        <v>76</v>
      </c>
      <c r="U83" s="242" t="s">
        <v>645</v>
      </c>
      <c r="V83" s="242" t="s">
        <v>645</v>
      </c>
      <c r="W83" s="242" t="s">
        <v>645</v>
      </c>
      <c r="X83" s="242" t="s">
        <v>645</v>
      </c>
      <c r="Y83" s="242" t="s">
        <v>645</v>
      </c>
      <c r="Z83" s="242" t="s">
        <v>645</v>
      </c>
      <c r="AA83" s="31">
        <v>0.40000000000000002</v>
      </c>
      <c r="AB83" s="31">
        <v>0.40000000000000002</v>
      </c>
      <c r="AC83" s="302" t="s">
        <v>904</v>
      </c>
      <c r="AD83" s="301" t="s">
        <v>645</v>
      </c>
      <c r="AE83" s="301" t="s">
        <v>902</v>
      </c>
    </row>
    <row r="84" ht="48.75">
      <c r="A84" s="24" t="s">
        <v>107</v>
      </c>
      <c r="B84" s="48" t="s">
        <v>190</v>
      </c>
      <c r="C84" s="25" t="s">
        <v>191</v>
      </c>
      <c r="D84" s="31" t="s">
        <v>76</v>
      </c>
      <c r="E84" s="300" t="s">
        <v>901</v>
      </c>
      <c r="F84" s="31" t="s">
        <v>76</v>
      </c>
      <c r="G84" s="31">
        <v>2016</v>
      </c>
      <c r="L84" s="301" t="s">
        <v>902</v>
      </c>
      <c r="M84" s="301" t="s">
        <v>902</v>
      </c>
      <c r="N84" s="301" t="s">
        <v>645</v>
      </c>
      <c r="O84" s="301" t="s">
        <v>645</v>
      </c>
      <c r="P84" s="31" t="s">
        <v>941</v>
      </c>
      <c r="Q84" s="31" t="s">
        <v>76</v>
      </c>
      <c r="R84" s="31" t="s">
        <v>76</v>
      </c>
      <c r="S84" s="31" t="s">
        <v>76</v>
      </c>
      <c r="T84" s="31" t="s">
        <v>76</v>
      </c>
      <c r="U84" s="242" t="s">
        <v>645</v>
      </c>
      <c r="V84" s="242" t="s">
        <v>645</v>
      </c>
      <c r="W84" s="242" t="s">
        <v>645</v>
      </c>
      <c r="X84" s="242" t="s">
        <v>645</v>
      </c>
      <c r="Y84" s="242" t="s">
        <v>645</v>
      </c>
      <c r="Z84" s="242" t="s">
        <v>645</v>
      </c>
      <c r="AA84" s="31">
        <v>0.40000000000000002</v>
      </c>
      <c r="AB84" s="31">
        <v>0.40000000000000002</v>
      </c>
      <c r="AC84" s="302" t="s">
        <v>904</v>
      </c>
      <c r="AD84" s="301" t="s">
        <v>645</v>
      </c>
      <c r="AE84" s="301" t="s">
        <v>902</v>
      </c>
    </row>
    <row r="85" ht="48.75">
      <c r="A85" s="24" t="s">
        <v>110</v>
      </c>
      <c r="B85" s="48" t="s">
        <v>192</v>
      </c>
      <c r="C85" s="25" t="s">
        <v>193</v>
      </c>
      <c r="D85" s="31" t="s">
        <v>76</v>
      </c>
      <c r="E85" s="300" t="s">
        <v>901</v>
      </c>
      <c r="F85" s="31" t="s">
        <v>76</v>
      </c>
      <c r="G85" s="31">
        <v>2016</v>
      </c>
      <c r="L85" s="301" t="s">
        <v>902</v>
      </c>
      <c r="M85" s="301" t="s">
        <v>902</v>
      </c>
      <c r="N85" s="301" t="s">
        <v>645</v>
      </c>
      <c r="O85" s="301" t="s">
        <v>645</v>
      </c>
      <c r="P85" s="31" t="s">
        <v>942</v>
      </c>
      <c r="Q85" s="31" t="s">
        <v>76</v>
      </c>
      <c r="R85" s="31" t="s">
        <v>76</v>
      </c>
      <c r="S85" s="31" t="s">
        <v>76</v>
      </c>
      <c r="T85" s="31" t="s">
        <v>76</v>
      </c>
      <c r="U85" s="242" t="s">
        <v>645</v>
      </c>
      <c r="V85" s="242" t="s">
        <v>645</v>
      </c>
      <c r="W85" s="242" t="s">
        <v>645</v>
      </c>
      <c r="X85" s="242" t="s">
        <v>645</v>
      </c>
      <c r="Y85" s="242" t="s">
        <v>645</v>
      </c>
      <c r="Z85" s="242" t="s">
        <v>645</v>
      </c>
      <c r="AA85" s="31">
        <v>0.40000000000000002</v>
      </c>
      <c r="AB85" s="31">
        <v>0.40000000000000002</v>
      </c>
      <c r="AC85" s="302" t="s">
        <v>904</v>
      </c>
      <c r="AD85" s="301" t="s">
        <v>645</v>
      </c>
      <c r="AE85" s="301" t="s">
        <v>902</v>
      </c>
    </row>
  </sheetData>
  <sheetProtection password="0" autoFilter="0" content="1" deleteColumns="0" deleteRows="0" formatCells="0" formatColumns="0" formatRows="0" insertColumns="0" insertHyperlinks="0" insertRows="0" pivotTables="0" selectLockedCells="1" selectUnlockedCells="1" sheet="0" sort="0"/>
  <mergeCells count="33">
    <mergeCell ref="A4:N4"/>
    <mergeCell ref="A5:N5"/>
    <mergeCell ref="A6:N6"/>
    <mergeCell ref="A7:N7"/>
    <mergeCell ref="A8:N8"/>
    <mergeCell ref="A9:N9"/>
    <mergeCell ref="A10:AC10"/>
    <mergeCell ref="A11:A13"/>
    <mergeCell ref="B11:B13"/>
    <mergeCell ref="C11:C13"/>
    <mergeCell ref="D11:D13"/>
    <mergeCell ref="E11:E13"/>
    <mergeCell ref="F11:F13"/>
    <mergeCell ref="G11:G13"/>
    <mergeCell ref="H11:K11"/>
    <mergeCell ref="L11:M12"/>
    <mergeCell ref="N11:N13"/>
    <mergeCell ref="O11:O13"/>
    <mergeCell ref="P11:P13"/>
    <mergeCell ref="Q11:R12"/>
    <mergeCell ref="S11:S13"/>
    <mergeCell ref="T11:T13"/>
    <mergeCell ref="U11:Z11"/>
    <mergeCell ref="AA11:AB12"/>
    <mergeCell ref="AC11:AC13"/>
    <mergeCell ref="AD11:AE12"/>
    <mergeCell ref="H12:H13"/>
    <mergeCell ref="I12:I13"/>
    <mergeCell ref="J12:J13"/>
    <mergeCell ref="K12:K13"/>
    <mergeCell ref="U12:V12"/>
    <mergeCell ref="W12:X12"/>
    <mergeCell ref="Y12:Z12"/>
  </mergeCells>
  <printOptions headings="0" gridLines="0"/>
  <pageMargins left="0.70866141732283472" right="0.70866141732283472" top="0.74803149606299213" bottom="0.74803149606299213" header="0.31496062992125978" footer="0.31496062992125978"/>
  <pageSetup paperSize="8" scale="11"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H12" activeCellId="0" sqref="H12"/>
    </sheetView>
  </sheetViews>
  <sheetFormatPr baseColWidth="16" defaultColWidth="8" defaultRowHeight="15"/>
  <cols>
    <col bestFit="0" customWidth="1" min="1" max="1" style="233" width="9.875"/>
    <col bestFit="0" customWidth="1" min="2" max="2" style="234" width="31.75"/>
    <col bestFit="0" customWidth="1" min="3" max="3" style="234" width="14"/>
    <col bestFit="0" customWidth="1" min="4" max="4" style="234" width="20.125"/>
    <col bestFit="0" customWidth="1" min="5" max="5" style="234" width="17.875"/>
    <col bestFit="0" customWidth="1" min="6" max="6" style="234" width="31.125"/>
    <col bestFit="0" customWidth="1" min="7" max="7" style="234" width="29.125"/>
    <col bestFit="0" customWidth="1" min="8" max="8" style="234" width="32"/>
    <col bestFit="0" customWidth="1" min="9" max="9" style="234" width="32.375"/>
    <col bestFit="0" customWidth="1" min="10" max="10" style="235" width="21.125"/>
    <col bestFit="0" customWidth="1" min="11" max="11" style="235" width="23.875"/>
    <col bestFit="0" customWidth="1" min="12" max="12" style="234" width="6.625"/>
    <col bestFit="0" customWidth="1" min="13" max="13" style="234" width="8.125"/>
    <col bestFit="0" customWidth="1" min="14" max="14" style="234" width="12.125"/>
    <col bestFit="0" customWidth="1" min="15" max="243" style="233" width="9"/>
    <col bestFit="1" customWidth="1" min="244" max="244" style="233" width="3.875"/>
    <col bestFit="1" customWidth="1" min="245" max="245" style="233" width="16"/>
    <col bestFit="1" customWidth="1" min="246" max="246" style="233" width="16.625"/>
    <col bestFit="1" customWidth="1" min="247" max="247" style="233" width="13.5"/>
    <col bestFit="1" customWidth="1" min="248" max="249" style="233" width="10.875"/>
    <col bestFit="1" customWidth="1" min="250" max="250" style="233" width="6.25"/>
    <col bestFit="1" customWidth="1" min="251" max="251" style="233" width="8.875"/>
    <col bestFit="1" customWidth="1" min="252" max="252" style="233" width="13.875"/>
    <col bestFit="1" customWidth="1" min="253" max="253" style="233" width="13.25"/>
    <col bestFit="1" customWidth="1" min="254" max="254" style="233" width="16"/>
    <col bestFit="1" customWidth="1" min="255" max="255" style="233" width="11.625"/>
    <col bestFit="0" customWidth="0" min="256" max="16384" style="233" width="16.875"/>
  </cols>
  <sheetData>
    <row r="1" ht="17.25">
      <c r="K1" s="2" t="s">
        <v>943</v>
      </c>
    </row>
    <row r="2" ht="17.25">
      <c r="K2" s="4" t="s">
        <v>1</v>
      </c>
    </row>
    <row r="3" ht="17.25">
      <c r="K3" s="4" t="s">
        <v>2</v>
      </c>
    </row>
    <row r="4" s="233" customFormat="1" ht="15.75">
      <c r="A4" s="248" t="s">
        <v>944</v>
      </c>
      <c r="B4" s="248"/>
      <c r="C4" s="248"/>
      <c r="D4" s="248"/>
      <c r="E4" s="248"/>
      <c r="F4" s="248"/>
      <c r="G4" s="248"/>
      <c r="H4" s="248"/>
      <c r="I4" s="248"/>
      <c r="J4" s="248"/>
      <c r="K4" s="248"/>
      <c r="L4" s="234"/>
      <c r="M4" s="234"/>
      <c r="N4" s="234"/>
    </row>
    <row r="5" ht="15">
      <c r="B5" s="233"/>
      <c r="C5" s="233"/>
      <c r="D5" s="233"/>
      <c r="E5" s="233"/>
      <c r="F5" s="233"/>
      <c r="G5" s="233"/>
      <c r="H5" s="233"/>
      <c r="I5" s="233"/>
      <c r="J5" s="233"/>
      <c r="K5" s="233"/>
      <c r="L5" s="303"/>
      <c r="M5" s="303"/>
    </row>
    <row r="6" s="233" customFormat="1" ht="15.75">
      <c r="A6" s="9" t="s">
        <v>368</v>
      </c>
      <c r="B6" s="9"/>
      <c r="C6" s="9"/>
      <c r="D6" s="9"/>
      <c r="E6" s="9"/>
      <c r="F6" s="9"/>
      <c r="G6" s="9"/>
      <c r="H6" s="9"/>
      <c r="I6" s="9"/>
      <c r="J6" s="9"/>
      <c r="K6" s="9"/>
      <c r="L6" s="224"/>
      <c r="M6" s="224"/>
      <c r="N6" s="224"/>
      <c r="O6" s="224"/>
      <c r="P6" s="224"/>
      <c r="Q6" s="224"/>
      <c r="R6" s="224"/>
      <c r="S6" s="224"/>
      <c r="T6" s="224"/>
      <c r="U6" s="224"/>
      <c r="V6" s="224"/>
      <c r="W6" s="224"/>
      <c r="X6" s="224"/>
      <c r="Y6" s="224"/>
      <c r="Z6" s="224"/>
      <c r="AA6" s="224"/>
      <c r="AB6" s="224"/>
      <c r="AC6" s="224"/>
      <c r="AD6" s="224"/>
      <c r="AE6" s="224"/>
    </row>
    <row r="7" s="233" customFormat="1" ht="15.75">
      <c r="A7" s="8" t="s">
        <v>945</v>
      </c>
      <c r="B7" s="8"/>
      <c r="C7" s="8"/>
      <c r="D7" s="8"/>
      <c r="E7" s="8"/>
      <c r="F7" s="8"/>
      <c r="G7" s="8"/>
      <c r="H7" s="8"/>
      <c r="I7" s="8"/>
      <c r="J7" s="8"/>
      <c r="K7" s="8"/>
      <c r="L7" s="59"/>
      <c r="M7" s="59"/>
      <c r="N7" s="59"/>
      <c r="O7" s="59"/>
      <c r="P7" s="59"/>
      <c r="Q7" s="59"/>
      <c r="R7" s="59"/>
      <c r="S7" s="59"/>
      <c r="T7" s="59"/>
      <c r="U7" s="59"/>
      <c r="V7" s="59"/>
      <c r="W7" s="59"/>
      <c r="X7" s="59"/>
      <c r="Y7" s="59"/>
      <c r="Z7" s="59"/>
      <c r="AA7" s="59"/>
      <c r="AB7" s="59"/>
      <c r="AC7" s="59"/>
      <c r="AD7" s="59"/>
      <c r="AE7" s="59"/>
    </row>
    <row r="8" s="233" customFormat="1" ht="15.75">
      <c r="A8" s="233"/>
      <c r="B8" s="233"/>
      <c r="C8" s="233"/>
      <c r="D8" s="233"/>
      <c r="E8" s="233"/>
      <c r="F8" s="233"/>
      <c r="G8" s="233"/>
      <c r="H8" s="233"/>
      <c r="I8" s="233"/>
      <c r="J8" s="233"/>
      <c r="K8" s="233"/>
      <c r="L8" s="250"/>
      <c r="M8" s="250"/>
      <c r="N8" s="250"/>
      <c r="O8" s="250"/>
      <c r="P8" s="250"/>
      <c r="Q8" s="250"/>
      <c r="R8" s="250"/>
      <c r="S8" s="250"/>
      <c r="T8" s="250"/>
      <c r="U8" s="250"/>
      <c r="V8" s="250"/>
      <c r="W8" s="250"/>
      <c r="X8" s="250"/>
      <c r="Y8" s="250"/>
      <c r="Z8" s="250"/>
      <c r="AA8" s="250"/>
      <c r="AB8" s="250"/>
      <c r="AC8" s="250"/>
      <c r="AD8" s="250"/>
      <c r="AE8" s="250"/>
    </row>
    <row r="9" ht="15.75">
      <c r="A9" s="12" t="s">
        <v>369</v>
      </c>
      <c r="B9" s="12"/>
      <c r="C9" s="12"/>
      <c r="D9" s="12"/>
      <c r="E9" s="12"/>
      <c r="F9" s="12"/>
      <c r="G9" s="12"/>
      <c r="H9" s="12"/>
      <c r="I9" s="12"/>
      <c r="J9" s="12"/>
      <c r="K9" s="12"/>
      <c r="L9" s="303"/>
      <c r="M9" s="303"/>
    </row>
    <row r="10" ht="15">
      <c r="A10" s="233"/>
      <c r="B10" s="234"/>
      <c r="C10" s="234"/>
      <c r="D10" s="234"/>
      <c r="E10" s="234"/>
      <c r="F10" s="234"/>
      <c r="G10" s="234"/>
      <c r="H10" s="234"/>
      <c r="I10" s="234"/>
      <c r="L10" s="303"/>
      <c r="M10" s="303"/>
    </row>
    <row r="11" s="235" customFormat="1" ht="81.75" customHeight="1">
      <c r="A11" s="239" t="s">
        <v>10</v>
      </c>
      <c r="B11" s="239" t="s">
        <v>11</v>
      </c>
      <c r="C11" s="239" t="s">
        <v>371</v>
      </c>
      <c r="D11" s="239" t="s">
        <v>946</v>
      </c>
      <c r="E11" s="237" t="s">
        <v>947</v>
      </c>
      <c r="F11" s="304" t="s">
        <v>948</v>
      </c>
      <c r="G11" s="259" t="s">
        <v>949</v>
      </c>
      <c r="H11" s="259"/>
      <c r="I11" s="239" t="s">
        <v>950</v>
      </c>
      <c r="J11" s="15" t="s">
        <v>879</v>
      </c>
      <c r="K11" s="15"/>
      <c r="L11" s="234"/>
      <c r="M11" s="234"/>
      <c r="N11" s="234"/>
      <c r="O11" s="233"/>
      <c r="P11" s="233"/>
      <c r="Q11" s="233"/>
      <c r="R11" s="233"/>
      <c r="S11" s="233"/>
      <c r="T11" s="233"/>
      <c r="U11" s="233"/>
      <c r="V11" s="233"/>
      <c r="W11" s="233"/>
      <c r="X11" s="233"/>
    </row>
    <row r="12" s="235" customFormat="1" ht="296.25" customHeight="1">
      <c r="A12" s="261"/>
      <c r="B12" s="261"/>
      <c r="C12" s="261"/>
      <c r="D12" s="261"/>
      <c r="E12" s="237"/>
      <c r="F12" s="305"/>
      <c r="G12" s="259" t="s">
        <v>951</v>
      </c>
      <c r="H12" s="259" t="s">
        <v>952</v>
      </c>
      <c r="I12" s="261"/>
      <c r="J12" s="240" t="s">
        <v>890</v>
      </c>
      <c r="K12" s="240" t="s">
        <v>891</v>
      </c>
      <c r="L12" s="234"/>
      <c r="M12" s="234"/>
      <c r="N12" s="234"/>
      <c r="O12" s="233"/>
      <c r="Q12" s="233"/>
      <c r="R12" s="233"/>
      <c r="S12" s="233"/>
      <c r="T12" s="233"/>
      <c r="U12" s="233"/>
      <c r="V12" s="233"/>
      <c r="W12" s="233"/>
      <c r="X12" s="233"/>
    </row>
    <row r="13" s="235" customFormat="1" ht="15" customHeight="1">
      <c r="A13" s="242">
        <v>1</v>
      </c>
      <c r="B13" s="242">
        <v>2</v>
      </c>
      <c r="C13" s="242">
        <v>3</v>
      </c>
      <c r="D13" s="242">
        <v>4</v>
      </c>
      <c r="E13" s="242">
        <v>5</v>
      </c>
      <c r="F13" s="242">
        <v>6</v>
      </c>
      <c r="G13" s="242">
        <v>7</v>
      </c>
      <c r="H13" s="242">
        <v>8</v>
      </c>
      <c r="I13" s="242">
        <v>9</v>
      </c>
      <c r="J13" s="242">
        <v>10</v>
      </c>
      <c r="K13" s="242">
        <v>11</v>
      </c>
      <c r="L13" s="234"/>
      <c r="M13" s="234"/>
      <c r="N13" s="234"/>
      <c r="O13" s="233"/>
      <c r="P13" s="233"/>
      <c r="Q13" s="233"/>
      <c r="R13" s="233"/>
      <c r="S13" s="233"/>
      <c r="T13" s="233"/>
      <c r="U13" s="233"/>
      <c r="V13" s="233"/>
      <c r="W13" s="233"/>
      <c r="X13" s="233"/>
    </row>
    <row r="14" ht="15.75">
      <c r="A14" s="29"/>
      <c r="B14" s="214" t="s">
        <v>75</v>
      </c>
      <c r="C14" s="29"/>
      <c r="D14" s="242">
        <f>3!F18</f>
        <v>0</v>
      </c>
      <c r="E14" s="242" t="s">
        <v>258</v>
      </c>
      <c r="F14" s="242" t="s">
        <v>258</v>
      </c>
      <c r="G14" s="242" t="s">
        <v>258</v>
      </c>
      <c r="H14" s="242" t="s">
        <v>258</v>
      </c>
      <c r="I14" s="242" t="s">
        <v>258</v>
      </c>
      <c r="J14" s="242" t="s">
        <v>258</v>
      </c>
      <c r="K14" s="242" t="s">
        <v>258</v>
      </c>
    </row>
    <row r="15" ht="45">
      <c r="A15" s="33" t="s">
        <v>77</v>
      </c>
      <c r="B15" s="34" t="s">
        <v>78</v>
      </c>
      <c r="C15" s="126"/>
      <c r="D15" s="242">
        <f>3!F19</f>
        <v>0</v>
      </c>
      <c r="E15" s="242" t="s">
        <v>258</v>
      </c>
      <c r="F15" s="242" t="s">
        <v>258</v>
      </c>
      <c r="G15" s="242" t="s">
        <v>258</v>
      </c>
      <c r="H15" s="242" t="s">
        <v>258</v>
      </c>
      <c r="I15" s="242" t="s">
        <v>258</v>
      </c>
      <c r="J15" s="242" t="s">
        <v>258</v>
      </c>
      <c r="K15" s="242" t="s">
        <v>258</v>
      </c>
    </row>
    <row r="16" ht="35.25" customHeight="1">
      <c r="A16" s="33" t="s">
        <v>79</v>
      </c>
      <c r="B16" s="34" t="s">
        <v>80</v>
      </c>
      <c r="C16" s="126"/>
      <c r="D16" s="242">
        <f>3!F20</f>
        <v>0</v>
      </c>
      <c r="E16" s="242" t="s">
        <v>258</v>
      </c>
      <c r="F16" s="242" t="s">
        <v>258</v>
      </c>
      <c r="G16" s="242" t="s">
        <v>258</v>
      </c>
      <c r="H16" s="242" t="s">
        <v>258</v>
      </c>
      <c r="I16" s="242" t="s">
        <v>258</v>
      </c>
      <c r="J16" s="242" t="s">
        <v>258</v>
      </c>
      <c r="K16" s="242" t="s">
        <v>258</v>
      </c>
      <c r="L16" s="13"/>
      <c r="M16" s="13"/>
      <c r="N16" s="13"/>
      <c r="O16" s="13"/>
      <c r="P16" s="13"/>
      <c r="Q16" s="13"/>
      <c r="R16" s="13"/>
    </row>
    <row r="17" ht="45">
      <c r="A17" s="33" t="s">
        <v>81</v>
      </c>
      <c r="B17" s="34" t="s">
        <v>82</v>
      </c>
      <c r="C17" s="126"/>
      <c r="D17" s="242">
        <f>3!F21</f>
        <v>0</v>
      </c>
      <c r="E17" s="242" t="s">
        <v>258</v>
      </c>
      <c r="F17" s="242" t="s">
        <v>258</v>
      </c>
      <c r="G17" s="242" t="s">
        <v>258</v>
      </c>
      <c r="H17" s="242" t="s">
        <v>258</v>
      </c>
      <c r="I17" s="242" t="s">
        <v>258</v>
      </c>
      <c r="J17" s="242" t="s">
        <v>258</v>
      </c>
      <c r="K17" s="242" t="s">
        <v>258</v>
      </c>
    </row>
    <row r="18" ht="45">
      <c r="A18" s="36" t="s">
        <v>83</v>
      </c>
      <c r="B18" s="40" t="s">
        <v>84</v>
      </c>
      <c r="C18" s="25" t="s">
        <v>85</v>
      </c>
      <c r="D18" s="242">
        <f>3!F22</f>
        <v>2019</v>
      </c>
      <c r="E18" s="242" t="s">
        <v>258</v>
      </c>
      <c r="F18" s="242" t="s">
        <v>258</v>
      </c>
      <c r="G18" s="242" t="s">
        <v>258</v>
      </c>
      <c r="H18" s="242" t="s">
        <v>258</v>
      </c>
      <c r="I18" s="306" t="s">
        <v>645</v>
      </c>
      <c r="J18" s="242" t="s">
        <v>258</v>
      </c>
      <c r="K18" s="242" t="s">
        <v>258</v>
      </c>
    </row>
    <row r="19" ht="45">
      <c r="A19" s="36" t="s">
        <v>86</v>
      </c>
      <c r="B19" s="40" t="s">
        <v>87</v>
      </c>
      <c r="C19" s="25" t="s">
        <v>88</v>
      </c>
      <c r="D19" s="242">
        <f>3!F23</f>
        <v>2019</v>
      </c>
      <c r="E19" s="242" t="s">
        <v>258</v>
      </c>
      <c r="F19" s="242" t="s">
        <v>258</v>
      </c>
      <c r="G19" s="242" t="s">
        <v>258</v>
      </c>
      <c r="H19" s="242" t="s">
        <v>258</v>
      </c>
      <c r="I19" s="306" t="s">
        <v>645</v>
      </c>
      <c r="J19" s="242" t="s">
        <v>258</v>
      </c>
      <c r="K19" s="242" t="s">
        <v>258</v>
      </c>
    </row>
    <row r="20" ht="45">
      <c r="A20" s="36" t="s">
        <v>89</v>
      </c>
      <c r="B20" s="40" t="s">
        <v>90</v>
      </c>
      <c r="C20" s="25" t="s">
        <v>91</v>
      </c>
      <c r="D20" s="242">
        <f>3!F24</f>
        <v>2019</v>
      </c>
      <c r="E20" s="242" t="s">
        <v>258</v>
      </c>
      <c r="F20" s="242" t="s">
        <v>258</v>
      </c>
      <c r="G20" s="242" t="s">
        <v>258</v>
      </c>
      <c r="H20" s="242" t="s">
        <v>258</v>
      </c>
      <c r="I20" s="306" t="s">
        <v>645</v>
      </c>
      <c r="J20" s="242" t="s">
        <v>258</v>
      </c>
      <c r="K20" s="242" t="s">
        <v>258</v>
      </c>
    </row>
    <row r="21" ht="45">
      <c r="A21" s="36" t="s">
        <v>92</v>
      </c>
      <c r="B21" s="40" t="s">
        <v>93</v>
      </c>
      <c r="C21" s="25" t="s">
        <v>94</v>
      </c>
      <c r="D21" s="242">
        <f>3!F25</f>
        <v>2020</v>
      </c>
      <c r="E21" s="242" t="s">
        <v>258</v>
      </c>
      <c r="F21" s="242" t="s">
        <v>258</v>
      </c>
      <c r="G21" s="242" t="s">
        <v>258</v>
      </c>
      <c r="H21" s="242" t="s">
        <v>258</v>
      </c>
      <c r="I21" s="306" t="s">
        <v>645</v>
      </c>
      <c r="J21" s="242" t="s">
        <v>258</v>
      </c>
      <c r="K21" s="242" t="s">
        <v>258</v>
      </c>
    </row>
    <row r="22" ht="45">
      <c r="A22" s="36" t="s">
        <v>95</v>
      </c>
      <c r="B22" s="40" t="s">
        <v>96</v>
      </c>
      <c r="C22" s="25" t="s">
        <v>97</v>
      </c>
      <c r="D22" s="242">
        <f>3!F26</f>
        <v>2020</v>
      </c>
      <c r="E22" s="242" t="s">
        <v>258</v>
      </c>
      <c r="F22" s="242" t="s">
        <v>258</v>
      </c>
      <c r="G22" s="242" t="s">
        <v>258</v>
      </c>
      <c r="H22" s="242" t="s">
        <v>258</v>
      </c>
      <c r="I22" s="306" t="s">
        <v>645</v>
      </c>
      <c r="J22" s="242" t="s">
        <v>258</v>
      </c>
      <c r="K22" s="242" t="s">
        <v>258</v>
      </c>
    </row>
    <row r="23" ht="60">
      <c r="A23" s="36" t="s">
        <v>98</v>
      </c>
      <c r="B23" s="40" t="s">
        <v>99</v>
      </c>
      <c r="C23" s="25" t="s">
        <v>100</v>
      </c>
      <c r="D23" s="242">
        <f>3!F27</f>
        <v>2019</v>
      </c>
      <c r="E23" s="242" t="s">
        <v>258</v>
      </c>
      <c r="F23" s="242" t="s">
        <v>258</v>
      </c>
      <c r="G23" s="242" t="s">
        <v>258</v>
      </c>
      <c r="H23" s="242" t="s">
        <v>258</v>
      </c>
      <c r="I23" s="306" t="s">
        <v>645</v>
      </c>
      <c r="J23" s="242" t="s">
        <v>258</v>
      </c>
      <c r="K23" s="242" t="s">
        <v>258</v>
      </c>
    </row>
    <row r="24" ht="45">
      <c r="A24" s="36" t="s">
        <v>101</v>
      </c>
      <c r="B24" s="40" t="s">
        <v>102</v>
      </c>
      <c r="C24" s="25" t="s">
        <v>103</v>
      </c>
      <c r="D24" s="242">
        <f>3!F28</f>
        <v>2020</v>
      </c>
      <c r="E24" s="242" t="s">
        <v>258</v>
      </c>
      <c r="F24" s="242" t="s">
        <v>258</v>
      </c>
      <c r="G24" s="242" t="s">
        <v>258</v>
      </c>
      <c r="H24" s="242" t="s">
        <v>258</v>
      </c>
      <c r="I24" s="306" t="s">
        <v>645</v>
      </c>
      <c r="J24" s="242" t="s">
        <v>258</v>
      </c>
      <c r="K24" s="242" t="s">
        <v>258</v>
      </c>
    </row>
    <row r="25" ht="45">
      <c r="A25" s="36" t="s">
        <v>104</v>
      </c>
      <c r="B25" s="40" t="s">
        <v>105</v>
      </c>
      <c r="C25" s="25" t="s">
        <v>106</v>
      </c>
      <c r="D25" s="242">
        <f>3!F29</f>
        <v>2019</v>
      </c>
      <c r="E25" s="242" t="s">
        <v>258</v>
      </c>
      <c r="F25" s="242" t="s">
        <v>258</v>
      </c>
      <c r="G25" s="242" t="s">
        <v>258</v>
      </c>
      <c r="H25" s="242" t="s">
        <v>258</v>
      </c>
      <c r="I25" s="306" t="s">
        <v>645</v>
      </c>
      <c r="J25" s="242" t="s">
        <v>258</v>
      </c>
      <c r="K25" s="242" t="s">
        <v>258</v>
      </c>
    </row>
    <row r="26" ht="45">
      <c r="A26" s="36" t="s">
        <v>107</v>
      </c>
      <c r="B26" s="40" t="s">
        <v>108</v>
      </c>
      <c r="C26" s="25" t="s">
        <v>109</v>
      </c>
      <c r="D26" s="242">
        <f>3!F30</f>
        <v>2020</v>
      </c>
      <c r="E26" s="242" t="s">
        <v>258</v>
      </c>
      <c r="F26" s="242" t="s">
        <v>258</v>
      </c>
      <c r="G26" s="242" t="s">
        <v>258</v>
      </c>
      <c r="H26" s="242" t="s">
        <v>258</v>
      </c>
      <c r="I26" s="306" t="s">
        <v>645</v>
      </c>
      <c r="J26" s="242" t="s">
        <v>258</v>
      </c>
      <c r="K26" s="242" t="s">
        <v>258</v>
      </c>
    </row>
    <row r="27" ht="45">
      <c r="A27" s="36" t="s">
        <v>110</v>
      </c>
      <c r="B27" s="40" t="s">
        <v>111</v>
      </c>
      <c r="C27" s="25" t="s">
        <v>112</v>
      </c>
      <c r="D27" s="242">
        <f>3!F31</f>
        <v>2019</v>
      </c>
      <c r="E27" s="242" t="s">
        <v>258</v>
      </c>
      <c r="F27" s="242" t="s">
        <v>258</v>
      </c>
      <c r="G27" s="242" t="s">
        <v>258</v>
      </c>
      <c r="H27" s="242" t="s">
        <v>258</v>
      </c>
      <c r="I27" s="306" t="s">
        <v>645</v>
      </c>
      <c r="J27" s="242" t="s">
        <v>258</v>
      </c>
      <c r="K27" s="242" t="s">
        <v>258</v>
      </c>
    </row>
    <row r="28" ht="45">
      <c r="A28" s="36" t="s">
        <v>113</v>
      </c>
      <c r="B28" s="40" t="s">
        <v>114</v>
      </c>
      <c r="C28" s="25" t="s">
        <v>115</v>
      </c>
      <c r="D28" s="242">
        <f>3!F32</f>
        <v>2019</v>
      </c>
      <c r="E28" s="242" t="s">
        <v>258</v>
      </c>
      <c r="F28" s="242" t="s">
        <v>258</v>
      </c>
      <c r="G28" s="242" t="s">
        <v>258</v>
      </c>
      <c r="H28" s="242" t="s">
        <v>258</v>
      </c>
      <c r="I28" s="306" t="s">
        <v>645</v>
      </c>
      <c r="J28" s="242" t="s">
        <v>258</v>
      </c>
      <c r="K28" s="242" t="s">
        <v>258</v>
      </c>
    </row>
    <row r="29" ht="45">
      <c r="A29" s="33" t="s">
        <v>116</v>
      </c>
      <c r="B29" s="34" t="s">
        <v>117</v>
      </c>
      <c r="C29" s="215"/>
      <c r="D29" s="242">
        <f>3!F33</f>
        <v>0</v>
      </c>
      <c r="E29" s="242" t="s">
        <v>258</v>
      </c>
      <c r="F29" s="242" t="s">
        <v>258</v>
      </c>
      <c r="G29" s="242" t="s">
        <v>258</v>
      </c>
      <c r="H29" s="242" t="s">
        <v>258</v>
      </c>
      <c r="I29" s="242" t="s">
        <v>258</v>
      </c>
      <c r="J29" s="242" t="s">
        <v>258</v>
      </c>
      <c r="K29" s="242" t="s">
        <v>258</v>
      </c>
    </row>
    <row r="30" ht="45">
      <c r="A30" s="33" t="s">
        <v>118</v>
      </c>
      <c r="B30" s="34" t="s">
        <v>119</v>
      </c>
      <c r="C30" s="215"/>
      <c r="D30" s="242">
        <f>3!F34</f>
        <v>0</v>
      </c>
      <c r="E30" s="242" t="s">
        <v>258</v>
      </c>
      <c r="F30" s="242" t="s">
        <v>258</v>
      </c>
      <c r="G30" s="242" t="s">
        <v>258</v>
      </c>
      <c r="H30" s="242" t="s">
        <v>258</v>
      </c>
      <c r="I30" s="242" t="s">
        <v>258</v>
      </c>
      <c r="J30" s="242" t="s">
        <v>258</v>
      </c>
      <c r="K30" s="242" t="s">
        <v>258</v>
      </c>
    </row>
    <row r="31" ht="75">
      <c r="A31" s="132" t="s">
        <v>120</v>
      </c>
      <c r="B31" s="133" t="s">
        <v>121</v>
      </c>
      <c r="C31" s="216" t="s">
        <v>122</v>
      </c>
      <c r="D31" s="242">
        <f>3!F35</f>
        <v>2018</v>
      </c>
      <c r="E31" s="242" t="s">
        <v>258</v>
      </c>
      <c r="F31" s="242" t="s">
        <v>258</v>
      </c>
      <c r="G31" s="242" t="s">
        <v>258</v>
      </c>
      <c r="H31" s="242" t="s">
        <v>258</v>
      </c>
      <c r="I31" s="242" t="s">
        <v>258</v>
      </c>
      <c r="J31" s="242" t="s">
        <v>258</v>
      </c>
      <c r="K31" s="242" t="s">
        <v>258</v>
      </c>
    </row>
    <row r="32" ht="15.75">
      <c r="A32" s="28"/>
      <c r="B32" s="52" t="s">
        <v>123</v>
      </c>
      <c r="C32" s="67" t="s">
        <v>258</v>
      </c>
      <c r="D32" s="242">
        <f>3!F36</f>
        <v>0</v>
      </c>
      <c r="E32" s="242" t="s">
        <v>258</v>
      </c>
      <c r="F32" s="242" t="s">
        <v>258</v>
      </c>
      <c r="G32" s="242" t="s">
        <v>258</v>
      </c>
      <c r="H32" s="242" t="s">
        <v>258</v>
      </c>
      <c r="I32" s="242" t="s">
        <v>258</v>
      </c>
      <c r="J32" s="242" t="s">
        <v>258</v>
      </c>
      <c r="K32" s="242" t="s">
        <v>258</v>
      </c>
    </row>
    <row r="33" ht="45">
      <c r="A33" s="33" t="s">
        <v>77</v>
      </c>
      <c r="B33" s="34" t="s">
        <v>78</v>
      </c>
      <c r="C33" s="67" t="s">
        <v>258</v>
      </c>
      <c r="D33" s="242">
        <f>3!F37</f>
        <v>0</v>
      </c>
      <c r="E33" s="242" t="s">
        <v>258</v>
      </c>
      <c r="F33" s="242" t="s">
        <v>258</v>
      </c>
      <c r="G33" s="242" t="s">
        <v>258</v>
      </c>
      <c r="H33" s="242" t="s">
        <v>258</v>
      </c>
      <c r="I33" s="242" t="s">
        <v>258</v>
      </c>
      <c r="J33" s="242" t="s">
        <v>258</v>
      </c>
      <c r="K33" s="242" t="s">
        <v>258</v>
      </c>
    </row>
    <row r="34" ht="75">
      <c r="A34" s="33" t="s">
        <v>124</v>
      </c>
      <c r="B34" s="34" t="s">
        <v>125</v>
      </c>
      <c r="C34" s="67" t="s">
        <v>258</v>
      </c>
      <c r="D34" s="242">
        <f>3!F38</f>
        <v>0</v>
      </c>
      <c r="E34" s="242" t="s">
        <v>258</v>
      </c>
      <c r="F34" s="242" t="s">
        <v>258</v>
      </c>
      <c r="G34" s="242" t="s">
        <v>258</v>
      </c>
      <c r="H34" s="242" t="s">
        <v>258</v>
      </c>
      <c r="I34" s="242" t="s">
        <v>258</v>
      </c>
      <c r="J34" s="242" t="s">
        <v>258</v>
      </c>
      <c r="K34" s="242" t="s">
        <v>258</v>
      </c>
    </row>
    <row r="35" ht="75">
      <c r="A35" s="33" t="s">
        <v>126</v>
      </c>
      <c r="B35" s="34" t="s">
        <v>127</v>
      </c>
      <c r="C35" s="67" t="s">
        <v>258</v>
      </c>
      <c r="D35" s="242">
        <f>3!F39</f>
        <v>0</v>
      </c>
      <c r="E35" s="242" t="s">
        <v>258</v>
      </c>
      <c r="F35" s="242" t="s">
        <v>258</v>
      </c>
      <c r="G35" s="242" t="s">
        <v>258</v>
      </c>
      <c r="H35" s="242" t="s">
        <v>258</v>
      </c>
      <c r="I35" s="242" t="s">
        <v>258</v>
      </c>
      <c r="J35" s="242" t="s">
        <v>258</v>
      </c>
      <c r="K35" s="242" t="s">
        <v>258</v>
      </c>
    </row>
    <row r="36" ht="90">
      <c r="A36" s="24" t="s">
        <v>128</v>
      </c>
      <c r="B36" s="47" t="s">
        <v>129</v>
      </c>
      <c r="C36" s="25" t="s">
        <v>130</v>
      </c>
      <c r="D36" s="242">
        <f>3!F40</f>
        <v>2018</v>
      </c>
      <c r="E36" s="242" t="s">
        <v>258</v>
      </c>
      <c r="F36" s="242" t="s">
        <v>258</v>
      </c>
      <c r="G36" s="242" t="s">
        <v>258</v>
      </c>
      <c r="H36" s="242" t="s">
        <v>258</v>
      </c>
      <c r="I36" s="306" t="s">
        <v>645</v>
      </c>
      <c r="J36" s="242" t="s">
        <v>258</v>
      </c>
      <c r="K36" s="242" t="s">
        <v>258</v>
      </c>
    </row>
    <row r="37" ht="60">
      <c r="A37" s="24" t="s">
        <v>131</v>
      </c>
      <c r="B37" s="47" t="s">
        <v>132</v>
      </c>
      <c r="C37" s="25" t="s">
        <v>133</v>
      </c>
      <c r="D37" s="242">
        <f>3!F41</f>
        <v>2018</v>
      </c>
      <c r="E37" s="242" t="s">
        <v>258</v>
      </c>
      <c r="F37" s="242" t="s">
        <v>258</v>
      </c>
      <c r="G37" s="242" t="s">
        <v>258</v>
      </c>
      <c r="H37" s="242" t="s">
        <v>258</v>
      </c>
      <c r="I37" s="306" t="s">
        <v>645</v>
      </c>
      <c r="J37" s="242" t="s">
        <v>258</v>
      </c>
      <c r="K37" s="242" t="s">
        <v>258</v>
      </c>
    </row>
    <row r="38" ht="60">
      <c r="A38" s="33" t="s">
        <v>79</v>
      </c>
      <c r="B38" s="34" t="s">
        <v>80</v>
      </c>
      <c r="C38" s="67" t="s">
        <v>258</v>
      </c>
      <c r="D38" s="242">
        <f>3!F42</f>
        <v>0</v>
      </c>
      <c r="E38" s="242" t="s">
        <v>258</v>
      </c>
      <c r="F38" s="242" t="s">
        <v>258</v>
      </c>
      <c r="G38" s="242" t="s">
        <v>258</v>
      </c>
      <c r="H38" s="242" t="s">
        <v>258</v>
      </c>
      <c r="I38" s="242" t="s">
        <v>258</v>
      </c>
      <c r="J38" s="242" t="s">
        <v>258</v>
      </c>
      <c r="K38" s="242" t="s">
        <v>258</v>
      </c>
    </row>
    <row r="39" ht="45">
      <c r="A39" s="33" t="s">
        <v>81</v>
      </c>
      <c r="B39" s="34" t="s">
        <v>82</v>
      </c>
      <c r="C39" s="67" t="s">
        <v>258</v>
      </c>
      <c r="D39" s="242">
        <f>3!F43</f>
        <v>0</v>
      </c>
      <c r="E39" s="242" t="s">
        <v>258</v>
      </c>
      <c r="F39" s="242" t="s">
        <v>258</v>
      </c>
      <c r="G39" s="242" t="s">
        <v>258</v>
      </c>
      <c r="H39" s="242" t="s">
        <v>258</v>
      </c>
      <c r="I39" s="242" t="s">
        <v>258</v>
      </c>
      <c r="J39" s="242" t="s">
        <v>258</v>
      </c>
      <c r="K39" s="242" t="s">
        <v>258</v>
      </c>
    </row>
    <row r="40" ht="45">
      <c r="A40" s="24" t="s">
        <v>83</v>
      </c>
      <c r="B40" s="48" t="s">
        <v>134</v>
      </c>
      <c r="C40" s="25" t="s">
        <v>135</v>
      </c>
      <c r="D40" s="242">
        <f>3!F44</f>
        <v>2019</v>
      </c>
      <c r="E40" s="242" t="s">
        <v>258</v>
      </c>
      <c r="F40" s="242" t="s">
        <v>258</v>
      </c>
      <c r="G40" s="242" t="s">
        <v>258</v>
      </c>
      <c r="H40" s="242" t="s">
        <v>258</v>
      </c>
      <c r="I40" s="306" t="s">
        <v>645</v>
      </c>
      <c r="J40" s="242" t="s">
        <v>258</v>
      </c>
      <c r="K40" s="242" t="s">
        <v>258</v>
      </c>
    </row>
    <row r="41" ht="45">
      <c r="A41" s="24" t="s">
        <v>86</v>
      </c>
      <c r="B41" s="49" t="s">
        <v>136</v>
      </c>
      <c r="C41" s="25" t="s">
        <v>137</v>
      </c>
      <c r="D41" s="242">
        <f>3!F45</f>
        <v>2019</v>
      </c>
      <c r="E41" s="242" t="s">
        <v>258</v>
      </c>
      <c r="F41" s="242" t="s">
        <v>258</v>
      </c>
      <c r="G41" s="242" t="s">
        <v>258</v>
      </c>
      <c r="H41" s="242" t="s">
        <v>258</v>
      </c>
      <c r="I41" s="306" t="s">
        <v>645</v>
      </c>
      <c r="J41" s="242" t="s">
        <v>258</v>
      </c>
      <c r="K41" s="242" t="s">
        <v>258</v>
      </c>
    </row>
    <row r="42" ht="45">
      <c r="A42" s="24" t="s">
        <v>89</v>
      </c>
      <c r="B42" s="49" t="s">
        <v>138</v>
      </c>
      <c r="C42" s="25" t="s">
        <v>139</v>
      </c>
      <c r="D42" s="242">
        <f>3!F46</f>
        <v>2019</v>
      </c>
      <c r="E42" s="242" t="s">
        <v>258</v>
      </c>
      <c r="F42" s="242" t="s">
        <v>258</v>
      </c>
      <c r="G42" s="242" t="s">
        <v>258</v>
      </c>
      <c r="H42" s="242" t="s">
        <v>258</v>
      </c>
      <c r="I42" s="306" t="s">
        <v>645</v>
      </c>
      <c r="J42" s="242" t="s">
        <v>258</v>
      </c>
      <c r="K42" s="242" t="s">
        <v>258</v>
      </c>
    </row>
    <row r="43" ht="15.75">
      <c r="A43" s="28"/>
      <c r="B43" s="52" t="s">
        <v>140</v>
      </c>
      <c r="C43" s="67" t="s">
        <v>258</v>
      </c>
      <c r="D43" s="242">
        <f>3!F47</f>
        <v>0</v>
      </c>
      <c r="E43" s="242" t="s">
        <v>258</v>
      </c>
      <c r="F43" s="242" t="s">
        <v>258</v>
      </c>
      <c r="G43" s="242" t="s">
        <v>258</v>
      </c>
      <c r="H43" s="242" t="s">
        <v>258</v>
      </c>
      <c r="I43" s="242" t="s">
        <v>258</v>
      </c>
      <c r="J43" s="242" t="s">
        <v>258</v>
      </c>
      <c r="K43" s="242" t="s">
        <v>258</v>
      </c>
    </row>
    <row r="44" ht="45">
      <c r="A44" s="33" t="s">
        <v>77</v>
      </c>
      <c r="B44" s="34" t="s">
        <v>78</v>
      </c>
      <c r="C44" s="67" t="s">
        <v>258</v>
      </c>
      <c r="D44" s="242">
        <f>3!F48</f>
        <v>0</v>
      </c>
      <c r="E44" s="242" t="s">
        <v>258</v>
      </c>
      <c r="F44" s="242" t="s">
        <v>258</v>
      </c>
      <c r="G44" s="242" t="s">
        <v>258</v>
      </c>
      <c r="H44" s="242" t="s">
        <v>258</v>
      </c>
      <c r="I44" s="242" t="s">
        <v>258</v>
      </c>
      <c r="J44" s="242" t="s">
        <v>258</v>
      </c>
      <c r="K44" s="242" t="s">
        <v>258</v>
      </c>
    </row>
    <row r="45" ht="75">
      <c r="A45" s="33" t="s">
        <v>124</v>
      </c>
      <c r="B45" s="34" t="s">
        <v>125</v>
      </c>
      <c r="C45" s="67" t="s">
        <v>258</v>
      </c>
      <c r="D45" s="242">
        <f>3!F49</f>
        <v>0</v>
      </c>
      <c r="E45" s="242" t="s">
        <v>258</v>
      </c>
      <c r="F45" s="242" t="s">
        <v>258</v>
      </c>
      <c r="G45" s="242" t="s">
        <v>258</v>
      </c>
      <c r="H45" s="242" t="s">
        <v>258</v>
      </c>
      <c r="I45" s="242" t="s">
        <v>258</v>
      </c>
      <c r="J45" s="242" t="s">
        <v>258</v>
      </c>
      <c r="K45" s="242" t="s">
        <v>258</v>
      </c>
    </row>
    <row r="46" ht="75">
      <c r="A46" s="33" t="s">
        <v>126</v>
      </c>
      <c r="B46" s="34" t="s">
        <v>127</v>
      </c>
      <c r="C46" s="67" t="s">
        <v>258</v>
      </c>
      <c r="D46" s="242">
        <f>3!F50</f>
        <v>0</v>
      </c>
      <c r="E46" s="242" t="s">
        <v>258</v>
      </c>
      <c r="F46" s="242" t="s">
        <v>258</v>
      </c>
      <c r="G46" s="242" t="s">
        <v>258</v>
      </c>
      <c r="H46" s="242" t="s">
        <v>258</v>
      </c>
      <c r="I46" s="242" t="s">
        <v>258</v>
      </c>
      <c r="J46" s="242" t="s">
        <v>258</v>
      </c>
      <c r="K46" s="242" t="s">
        <v>258</v>
      </c>
    </row>
    <row r="47" ht="60">
      <c r="A47" s="24" t="s">
        <v>128</v>
      </c>
      <c r="B47" s="47" t="s">
        <v>141</v>
      </c>
      <c r="C47" s="25" t="s">
        <v>142</v>
      </c>
      <c r="D47" s="242">
        <f>3!F51</f>
        <v>2018</v>
      </c>
      <c r="E47" s="242" t="s">
        <v>258</v>
      </c>
      <c r="F47" s="242" t="s">
        <v>258</v>
      </c>
      <c r="G47" s="242" t="s">
        <v>258</v>
      </c>
      <c r="H47" s="242" t="s">
        <v>258</v>
      </c>
      <c r="I47" s="306" t="s">
        <v>645</v>
      </c>
      <c r="J47" s="242" t="s">
        <v>258</v>
      </c>
      <c r="K47" s="242" t="s">
        <v>258</v>
      </c>
    </row>
    <row r="48" ht="60">
      <c r="A48" s="33" t="s">
        <v>79</v>
      </c>
      <c r="B48" s="34" t="s">
        <v>80</v>
      </c>
      <c r="C48" s="67" t="s">
        <v>258</v>
      </c>
      <c r="D48" s="242">
        <f>3!F52</f>
        <v>0</v>
      </c>
      <c r="E48" s="242" t="s">
        <v>258</v>
      </c>
      <c r="F48" s="242" t="s">
        <v>258</v>
      </c>
      <c r="G48" s="242" t="s">
        <v>258</v>
      </c>
      <c r="H48" s="242" t="s">
        <v>258</v>
      </c>
      <c r="I48" s="242" t="s">
        <v>258</v>
      </c>
      <c r="J48" s="242" t="s">
        <v>258</v>
      </c>
      <c r="K48" s="242" t="s">
        <v>258</v>
      </c>
    </row>
    <row r="49" ht="45">
      <c r="A49" s="33" t="s">
        <v>81</v>
      </c>
      <c r="B49" s="34" t="s">
        <v>82</v>
      </c>
      <c r="C49" s="67" t="s">
        <v>258</v>
      </c>
      <c r="D49" s="242">
        <f>3!F53</f>
        <v>0</v>
      </c>
      <c r="E49" s="242" t="s">
        <v>258</v>
      </c>
      <c r="F49" s="242" t="s">
        <v>258</v>
      </c>
      <c r="G49" s="242" t="s">
        <v>258</v>
      </c>
      <c r="H49" s="242" t="s">
        <v>258</v>
      </c>
      <c r="I49" s="242" t="s">
        <v>258</v>
      </c>
      <c r="J49" s="242" t="s">
        <v>258</v>
      </c>
      <c r="K49" s="242" t="s">
        <v>258</v>
      </c>
    </row>
    <row r="50" ht="45">
      <c r="A50" s="24" t="s">
        <v>83</v>
      </c>
      <c r="B50" s="40" t="s">
        <v>143</v>
      </c>
      <c r="C50" s="25" t="s">
        <v>144</v>
      </c>
      <c r="D50" s="242">
        <f>3!F54</f>
        <v>2019</v>
      </c>
      <c r="E50" s="242" t="s">
        <v>258</v>
      </c>
      <c r="F50" s="242" t="s">
        <v>258</v>
      </c>
      <c r="G50" s="242" t="s">
        <v>258</v>
      </c>
      <c r="H50" s="242" t="s">
        <v>258</v>
      </c>
      <c r="I50" s="306" t="s">
        <v>645</v>
      </c>
      <c r="J50" s="242" t="s">
        <v>258</v>
      </c>
      <c r="K50" s="242" t="s">
        <v>258</v>
      </c>
    </row>
    <row r="51" ht="60">
      <c r="A51" s="24" t="s">
        <v>86</v>
      </c>
      <c r="B51" s="48" t="s">
        <v>145</v>
      </c>
      <c r="C51" s="25" t="s">
        <v>146</v>
      </c>
      <c r="D51" s="242">
        <f>3!F55</f>
        <v>2019</v>
      </c>
      <c r="E51" s="242" t="s">
        <v>258</v>
      </c>
      <c r="F51" s="242" t="s">
        <v>258</v>
      </c>
      <c r="G51" s="242" t="s">
        <v>258</v>
      </c>
      <c r="H51" s="242" t="s">
        <v>258</v>
      </c>
      <c r="I51" s="306" t="s">
        <v>645</v>
      </c>
      <c r="J51" s="242" t="s">
        <v>258</v>
      </c>
      <c r="K51" s="242" t="s">
        <v>258</v>
      </c>
    </row>
    <row r="52" ht="60">
      <c r="A52" s="24" t="s">
        <v>89</v>
      </c>
      <c r="B52" s="48" t="s">
        <v>147</v>
      </c>
      <c r="C52" s="25" t="s">
        <v>148</v>
      </c>
      <c r="D52" s="242">
        <f>3!F56</f>
        <v>2020</v>
      </c>
      <c r="E52" s="242" t="s">
        <v>258</v>
      </c>
      <c r="F52" s="242" t="s">
        <v>258</v>
      </c>
      <c r="G52" s="242" t="s">
        <v>258</v>
      </c>
      <c r="H52" s="242" t="s">
        <v>258</v>
      </c>
      <c r="I52" s="306" t="s">
        <v>645</v>
      </c>
      <c r="J52" s="242" t="s">
        <v>258</v>
      </c>
      <c r="K52" s="242" t="s">
        <v>258</v>
      </c>
    </row>
    <row r="53" ht="45">
      <c r="A53" s="24" t="s">
        <v>92</v>
      </c>
      <c r="B53" s="40" t="s">
        <v>149</v>
      </c>
      <c r="C53" s="25" t="s">
        <v>150</v>
      </c>
      <c r="D53" s="242">
        <f>3!F57</f>
        <v>2020</v>
      </c>
      <c r="E53" s="242" t="s">
        <v>258</v>
      </c>
      <c r="F53" s="242" t="s">
        <v>258</v>
      </c>
      <c r="G53" s="242" t="s">
        <v>258</v>
      </c>
      <c r="H53" s="242" t="s">
        <v>258</v>
      </c>
      <c r="I53" s="306" t="s">
        <v>645</v>
      </c>
      <c r="J53" s="242" t="s">
        <v>258</v>
      </c>
      <c r="K53" s="242" t="s">
        <v>258</v>
      </c>
    </row>
    <row r="54" ht="15.75">
      <c r="A54" s="28"/>
      <c r="B54" s="52" t="s">
        <v>151</v>
      </c>
      <c r="C54" s="67" t="s">
        <v>258</v>
      </c>
      <c r="D54" s="242">
        <f>3!F58</f>
        <v>0</v>
      </c>
      <c r="E54" s="242" t="s">
        <v>258</v>
      </c>
      <c r="F54" s="242" t="s">
        <v>258</v>
      </c>
      <c r="G54" s="242" t="s">
        <v>258</v>
      </c>
      <c r="H54" s="242" t="s">
        <v>258</v>
      </c>
      <c r="I54" s="242" t="s">
        <v>258</v>
      </c>
      <c r="J54" s="242" t="s">
        <v>258</v>
      </c>
      <c r="K54" s="242" t="s">
        <v>258</v>
      </c>
    </row>
    <row r="55" ht="45">
      <c r="A55" s="33" t="s">
        <v>77</v>
      </c>
      <c r="B55" s="34" t="s">
        <v>78</v>
      </c>
      <c r="C55" s="67" t="s">
        <v>258</v>
      </c>
      <c r="D55" s="242">
        <f>3!F59</f>
        <v>0</v>
      </c>
      <c r="E55" s="242" t="s">
        <v>258</v>
      </c>
      <c r="F55" s="242" t="s">
        <v>258</v>
      </c>
      <c r="G55" s="242" t="s">
        <v>258</v>
      </c>
      <c r="H55" s="242" t="s">
        <v>258</v>
      </c>
      <c r="I55" s="242" t="s">
        <v>258</v>
      </c>
      <c r="J55" s="242" t="s">
        <v>258</v>
      </c>
      <c r="K55" s="242" t="s">
        <v>258</v>
      </c>
    </row>
    <row r="56" ht="60">
      <c r="A56" s="33" t="s">
        <v>79</v>
      </c>
      <c r="B56" s="34" t="s">
        <v>80</v>
      </c>
      <c r="C56" s="67" t="s">
        <v>258</v>
      </c>
      <c r="D56" s="242">
        <f>3!F60</f>
        <v>0</v>
      </c>
      <c r="E56" s="242" t="s">
        <v>258</v>
      </c>
      <c r="F56" s="242" t="s">
        <v>258</v>
      </c>
      <c r="G56" s="242" t="s">
        <v>258</v>
      </c>
      <c r="H56" s="242" t="s">
        <v>258</v>
      </c>
      <c r="I56" s="242" t="s">
        <v>258</v>
      </c>
      <c r="J56" s="242" t="s">
        <v>258</v>
      </c>
      <c r="K56" s="242" t="s">
        <v>258</v>
      </c>
    </row>
    <row r="57" ht="45">
      <c r="A57" s="33" t="s">
        <v>81</v>
      </c>
      <c r="B57" s="34" t="s">
        <v>82</v>
      </c>
      <c r="C57" s="67" t="s">
        <v>258</v>
      </c>
      <c r="D57" s="242">
        <f>3!F61</f>
        <v>0</v>
      </c>
      <c r="E57" s="242" t="s">
        <v>258</v>
      </c>
      <c r="F57" s="242" t="s">
        <v>258</v>
      </c>
      <c r="G57" s="242" t="s">
        <v>258</v>
      </c>
      <c r="H57" s="242" t="s">
        <v>258</v>
      </c>
      <c r="I57" s="242" t="s">
        <v>258</v>
      </c>
      <c r="J57" s="242" t="s">
        <v>258</v>
      </c>
      <c r="K57" s="242" t="s">
        <v>258</v>
      </c>
    </row>
    <row r="58" ht="45">
      <c r="A58" s="24" t="s">
        <v>83</v>
      </c>
      <c r="B58" s="40" t="s">
        <v>152</v>
      </c>
      <c r="C58" s="25" t="s">
        <v>153</v>
      </c>
      <c r="D58" s="242">
        <f>3!F62</f>
        <v>2019</v>
      </c>
      <c r="E58" s="242" t="s">
        <v>258</v>
      </c>
      <c r="F58" s="242" t="s">
        <v>258</v>
      </c>
      <c r="G58" s="242" t="s">
        <v>258</v>
      </c>
      <c r="H58" s="242" t="s">
        <v>258</v>
      </c>
      <c r="I58" s="306" t="s">
        <v>645</v>
      </c>
      <c r="J58" s="242" t="s">
        <v>258</v>
      </c>
      <c r="K58" s="242" t="s">
        <v>258</v>
      </c>
    </row>
    <row r="59" ht="45">
      <c r="A59" s="24" t="s">
        <v>86</v>
      </c>
      <c r="B59" s="40" t="s">
        <v>154</v>
      </c>
      <c r="C59" s="25" t="s">
        <v>155</v>
      </c>
      <c r="D59" s="242">
        <f>3!F63</f>
        <v>2019</v>
      </c>
      <c r="E59" s="242" t="s">
        <v>258</v>
      </c>
      <c r="F59" s="242" t="s">
        <v>258</v>
      </c>
      <c r="G59" s="242" t="s">
        <v>258</v>
      </c>
      <c r="H59" s="242" t="s">
        <v>258</v>
      </c>
      <c r="I59" s="306" t="s">
        <v>645</v>
      </c>
      <c r="J59" s="242" t="s">
        <v>258</v>
      </c>
      <c r="K59" s="242" t="s">
        <v>258</v>
      </c>
    </row>
    <row r="60" ht="45">
      <c r="A60" s="33" t="s">
        <v>116</v>
      </c>
      <c r="B60" s="34" t="s">
        <v>117</v>
      </c>
      <c r="C60" s="67" t="s">
        <v>258</v>
      </c>
      <c r="D60" s="242">
        <f>3!F64</f>
        <v>0</v>
      </c>
      <c r="E60" s="242" t="s">
        <v>258</v>
      </c>
      <c r="F60" s="242" t="s">
        <v>258</v>
      </c>
      <c r="G60" s="242" t="s">
        <v>258</v>
      </c>
      <c r="H60" s="242" t="s">
        <v>258</v>
      </c>
      <c r="I60" s="242" t="s">
        <v>258</v>
      </c>
      <c r="J60" s="242" t="s">
        <v>258</v>
      </c>
      <c r="K60" s="242" t="s">
        <v>258</v>
      </c>
    </row>
    <row r="61" ht="45">
      <c r="A61" s="33" t="s">
        <v>118</v>
      </c>
      <c r="B61" s="34" t="s">
        <v>119</v>
      </c>
      <c r="C61" s="67" t="s">
        <v>258</v>
      </c>
      <c r="D61" s="242">
        <f>3!F65</f>
        <v>0</v>
      </c>
      <c r="E61" s="242" t="s">
        <v>258</v>
      </c>
      <c r="F61" s="242" t="s">
        <v>258</v>
      </c>
      <c r="G61" s="242" t="s">
        <v>258</v>
      </c>
      <c r="H61" s="242" t="s">
        <v>258</v>
      </c>
      <c r="I61" s="242" t="s">
        <v>258</v>
      </c>
      <c r="J61" s="242" t="s">
        <v>258</v>
      </c>
      <c r="K61" s="242" t="s">
        <v>258</v>
      </c>
    </row>
    <row r="62" ht="75">
      <c r="A62" s="24" t="s">
        <v>120</v>
      </c>
      <c r="B62" s="40" t="s">
        <v>156</v>
      </c>
      <c r="C62" s="25" t="s">
        <v>155</v>
      </c>
      <c r="D62" s="242">
        <f>3!F66</f>
        <v>2018</v>
      </c>
      <c r="E62" s="242" t="s">
        <v>258</v>
      </c>
      <c r="F62" s="242" t="s">
        <v>258</v>
      </c>
      <c r="G62" s="242" t="s">
        <v>258</v>
      </c>
      <c r="H62" s="242" t="s">
        <v>258</v>
      </c>
      <c r="I62" s="306" t="s">
        <v>645</v>
      </c>
      <c r="J62" s="242" t="s">
        <v>258</v>
      </c>
      <c r="K62" s="242" t="s">
        <v>258</v>
      </c>
    </row>
    <row r="63" ht="15.75">
      <c r="A63" s="28"/>
      <c r="B63" s="217" t="s">
        <v>157</v>
      </c>
      <c r="C63" s="67" t="s">
        <v>258</v>
      </c>
      <c r="D63" s="242">
        <f>3!F67</f>
        <v>0</v>
      </c>
      <c r="E63" s="242" t="s">
        <v>258</v>
      </c>
      <c r="F63" s="242" t="s">
        <v>258</v>
      </c>
      <c r="G63" s="242" t="s">
        <v>258</v>
      </c>
      <c r="H63" s="242" t="s">
        <v>258</v>
      </c>
      <c r="I63" s="242" t="s">
        <v>258</v>
      </c>
      <c r="J63" s="242" t="s">
        <v>258</v>
      </c>
      <c r="K63" s="242" t="s">
        <v>258</v>
      </c>
    </row>
    <row r="64" ht="45">
      <c r="A64" s="33" t="s">
        <v>77</v>
      </c>
      <c r="B64" s="34" t="s">
        <v>78</v>
      </c>
      <c r="C64" s="67" t="s">
        <v>258</v>
      </c>
      <c r="D64" s="242">
        <f>3!F68</f>
        <v>0</v>
      </c>
      <c r="E64" s="242" t="s">
        <v>258</v>
      </c>
      <c r="F64" s="242" t="s">
        <v>258</v>
      </c>
      <c r="G64" s="242" t="s">
        <v>258</v>
      </c>
      <c r="H64" s="242" t="s">
        <v>258</v>
      </c>
      <c r="I64" s="242" t="s">
        <v>258</v>
      </c>
      <c r="J64" s="242" t="s">
        <v>258</v>
      </c>
      <c r="K64" s="242" t="s">
        <v>258</v>
      </c>
    </row>
    <row r="65" ht="78.75">
      <c r="A65" s="33" t="s">
        <v>124</v>
      </c>
      <c r="B65" s="34" t="s">
        <v>125</v>
      </c>
      <c r="C65" s="67" t="s">
        <v>258</v>
      </c>
      <c r="D65" s="242">
        <f>3!F69</f>
        <v>0</v>
      </c>
      <c r="E65" s="242" t="s">
        <v>258</v>
      </c>
      <c r="F65" s="242" t="s">
        <v>258</v>
      </c>
      <c r="G65" s="242" t="s">
        <v>258</v>
      </c>
      <c r="H65" s="242" t="s">
        <v>258</v>
      </c>
      <c r="I65" s="242" t="s">
        <v>258</v>
      </c>
      <c r="J65" s="242" t="s">
        <v>258</v>
      </c>
      <c r="K65" s="242" t="s">
        <v>258</v>
      </c>
    </row>
    <row r="66" ht="78.75">
      <c r="A66" s="33" t="s">
        <v>126</v>
      </c>
      <c r="B66" s="34" t="s">
        <v>127</v>
      </c>
      <c r="C66" s="67" t="s">
        <v>258</v>
      </c>
      <c r="D66" s="242">
        <f>3!F70</f>
        <v>0</v>
      </c>
      <c r="E66" s="242" t="s">
        <v>258</v>
      </c>
      <c r="F66" s="242" t="s">
        <v>258</v>
      </c>
      <c r="G66" s="242" t="s">
        <v>258</v>
      </c>
      <c r="H66" s="242" t="s">
        <v>258</v>
      </c>
      <c r="I66" s="242" t="s">
        <v>258</v>
      </c>
      <c r="J66" s="242" t="s">
        <v>258</v>
      </c>
      <c r="K66" s="242" t="s">
        <v>258</v>
      </c>
    </row>
    <row r="67" ht="63">
      <c r="A67" s="24" t="s">
        <v>128</v>
      </c>
      <c r="B67" s="48" t="s">
        <v>158</v>
      </c>
      <c r="C67" s="25" t="s">
        <v>159</v>
      </c>
      <c r="D67" s="242">
        <f>3!F71</f>
        <v>2018</v>
      </c>
      <c r="E67" s="242" t="s">
        <v>258</v>
      </c>
      <c r="F67" s="242" t="s">
        <v>258</v>
      </c>
      <c r="G67" s="242" t="s">
        <v>258</v>
      </c>
      <c r="H67" s="242" t="s">
        <v>258</v>
      </c>
      <c r="I67" s="306" t="s">
        <v>645</v>
      </c>
      <c r="J67" s="242" t="s">
        <v>258</v>
      </c>
      <c r="K67" s="242" t="s">
        <v>258</v>
      </c>
    </row>
    <row r="68" ht="110.25">
      <c r="A68" s="24" t="s">
        <v>131</v>
      </c>
      <c r="B68" s="48" t="s">
        <v>160</v>
      </c>
      <c r="C68" s="25" t="s">
        <v>161</v>
      </c>
      <c r="D68" s="242">
        <f>3!F72</f>
        <v>2020</v>
      </c>
      <c r="E68" s="242" t="s">
        <v>258</v>
      </c>
      <c r="F68" s="242" t="s">
        <v>258</v>
      </c>
      <c r="G68" s="242" t="s">
        <v>258</v>
      </c>
      <c r="H68" s="242" t="s">
        <v>258</v>
      </c>
      <c r="I68" s="306" t="s">
        <v>645</v>
      </c>
      <c r="J68" s="242" t="s">
        <v>258</v>
      </c>
      <c r="K68" s="242" t="s">
        <v>258</v>
      </c>
    </row>
    <row r="69" ht="94.5">
      <c r="A69" s="24" t="s">
        <v>162</v>
      </c>
      <c r="B69" s="48" t="s">
        <v>163</v>
      </c>
      <c r="C69" s="25" t="s">
        <v>164</v>
      </c>
      <c r="D69" s="242">
        <f>3!F73</f>
        <v>2020</v>
      </c>
      <c r="E69" s="242" t="s">
        <v>258</v>
      </c>
      <c r="F69" s="242" t="s">
        <v>258</v>
      </c>
      <c r="G69" s="242" t="s">
        <v>258</v>
      </c>
      <c r="H69" s="242" t="s">
        <v>258</v>
      </c>
      <c r="I69" s="306" t="s">
        <v>645</v>
      </c>
      <c r="J69" s="242" t="s">
        <v>258</v>
      </c>
      <c r="K69" s="242" t="s">
        <v>258</v>
      </c>
    </row>
    <row r="70" ht="63">
      <c r="A70" s="24" t="s">
        <v>165</v>
      </c>
      <c r="B70" s="48" t="s">
        <v>166</v>
      </c>
      <c r="C70" s="25" t="s">
        <v>167</v>
      </c>
      <c r="D70" s="242">
        <f>3!F74</f>
        <v>2018</v>
      </c>
      <c r="E70" s="242" t="s">
        <v>258</v>
      </c>
      <c r="F70" s="242" t="s">
        <v>258</v>
      </c>
      <c r="G70" s="242" t="s">
        <v>258</v>
      </c>
      <c r="H70" s="242" t="s">
        <v>258</v>
      </c>
      <c r="I70" s="306" t="s">
        <v>645</v>
      </c>
      <c r="J70" s="242" t="s">
        <v>258</v>
      </c>
      <c r="K70" s="242" t="s">
        <v>258</v>
      </c>
    </row>
    <row r="71" ht="94.5">
      <c r="A71" s="24" t="s">
        <v>168</v>
      </c>
      <c r="B71" s="48" t="s">
        <v>169</v>
      </c>
      <c r="C71" s="25" t="s">
        <v>170</v>
      </c>
      <c r="D71" s="242">
        <f>3!F75</f>
        <v>2020</v>
      </c>
      <c r="E71" s="242" t="s">
        <v>258</v>
      </c>
      <c r="F71" s="242" t="s">
        <v>258</v>
      </c>
      <c r="G71" s="242" t="s">
        <v>258</v>
      </c>
      <c r="H71" s="242" t="s">
        <v>258</v>
      </c>
      <c r="I71" s="306" t="s">
        <v>645</v>
      </c>
      <c r="J71" s="242" t="s">
        <v>258</v>
      </c>
      <c r="K71" s="242" t="s">
        <v>258</v>
      </c>
    </row>
    <row r="72" ht="94.5">
      <c r="A72" s="24" t="s">
        <v>171</v>
      </c>
      <c r="B72" s="48" t="s">
        <v>172</v>
      </c>
      <c r="C72" s="25" t="s">
        <v>173</v>
      </c>
      <c r="D72" s="242">
        <f>3!F76</f>
        <v>2020</v>
      </c>
      <c r="E72" s="242" t="s">
        <v>258</v>
      </c>
      <c r="F72" s="242" t="s">
        <v>258</v>
      </c>
      <c r="G72" s="242" t="s">
        <v>258</v>
      </c>
      <c r="H72" s="242" t="s">
        <v>258</v>
      </c>
      <c r="I72" s="306" t="s">
        <v>645</v>
      </c>
      <c r="J72" s="242" t="s">
        <v>258</v>
      </c>
      <c r="K72" s="242" t="s">
        <v>258</v>
      </c>
    </row>
    <row r="73" ht="63">
      <c r="A73" s="33" t="s">
        <v>79</v>
      </c>
      <c r="B73" s="34" t="s">
        <v>80</v>
      </c>
      <c r="C73" s="67" t="s">
        <v>258</v>
      </c>
      <c r="D73" s="242">
        <f>3!F77</f>
        <v>0</v>
      </c>
      <c r="E73" s="242" t="s">
        <v>258</v>
      </c>
      <c r="F73" s="242" t="s">
        <v>258</v>
      </c>
      <c r="G73" s="242" t="s">
        <v>258</v>
      </c>
      <c r="H73" s="242" t="s">
        <v>258</v>
      </c>
      <c r="I73" s="242" t="s">
        <v>258</v>
      </c>
      <c r="J73" s="242" t="s">
        <v>258</v>
      </c>
      <c r="K73" s="242" t="s">
        <v>258</v>
      </c>
    </row>
    <row r="74" ht="47.25">
      <c r="A74" s="33" t="s">
        <v>81</v>
      </c>
      <c r="B74" s="34" t="s">
        <v>82</v>
      </c>
      <c r="C74" s="67" t="s">
        <v>258</v>
      </c>
      <c r="D74" s="242">
        <f>3!F78</f>
        <v>0</v>
      </c>
      <c r="E74" s="242" t="s">
        <v>258</v>
      </c>
      <c r="F74" s="242" t="s">
        <v>258</v>
      </c>
      <c r="G74" s="242" t="s">
        <v>258</v>
      </c>
      <c r="H74" s="242" t="s">
        <v>258</v>
      </c>
      <c r="I74" s="242" t="s">
        <v>258</v>
      </c>
      <c r="J74" s="242" t="s">
        <v>258</v>
      </c>
      <c r="K74" s="242" t="s">
        <v>258</v>
      </c>
    </row>
    <row r="75" ht="47.25">
      <c r="A75" s="24" t="s">
        <v>83</v>
      </c>
      <c r="B75" s="48" t="s">
        <v>174</v>
      </c>
      <c r="C75" s="25" t="s">
        <v>175</v>
      </c>
      <c r="D75" s="242">
        <f>3!F79</f>
        <v>2019</v>
      </c>
      <c r="E75" s="242" t="s">
        <v>258</v>
      </c>
      <c r="F75" s="242" t="s">
        <v>258</v>
      </c>
      <c r="G75" s="242" t="s">
        <v>258</v>
      </c>
      <c r="H75" s="242" t="s">
        <v>258</v>
      </c>
      <c r="I75" s="306" t="s">
        <v>645</v>
      </c>
      <c r="J75" s="242" t="s">
        <v>258</v>
      </c>
      <c r="K75" s="242" t="s">
        <v>258</v>
      </c>
    </row>
    <row r="76" ht="47.25">
      <c r="A76" s="24" t="s">
        <v>86</v>
      </c>
      <c r="B76" s="48" t="s">
        <v>176</v>
      </c>
      <c r="C76" s="25" t="s">
        <v>177</v>
      </c>
      <c r="D76" s="242">
        <f>3!F80</f>
        <v>2019</v>
      </c>
      <c r="E76" s="242" t="s">
        <v>258</v>
      </c>
      <c r="F76" s="242" t="s">
        <v>258</v>
      </c>
      <c r="G76" s="242" t="s">
        <v>258</v>
      </c>
      <c r="H76" s="242" t="s">
        <v>258</v>
      </c>
      <c r="I76" s="306" t="s">
        <v>645</v>
      </c>
      <c r="J76" s="242" t="s">
        <v>258</v>
      </c>
      <c r="K76" s="242" t="s">
        <v>258</v>
      </c>
    </row>
    <row r="77" ht="47.25">
      <c r="A77" s="24" t="s">
        <v>89</v>
      </c>
      <c r="B77" s="48" t="s">
        <v>178</v>
      </c>
      <c r="C77" s="25" t="s">
        <v>179</v>
      </c>
      <c r="D77" s="242">
        <f>3!F81</f>
        <v>2019</v>
      </c>
      <c r="E77" s="242" t="s">
        <v>258</v>
      </c>
      <c r="F77" s="242" t="s">
        <v>258</v>
      </c>
      <c r="G77" s="242" t="s">
        <v>258</v>
      </c>
      <c r="H77" s="242" t="s">
        <v>258</v>
      </c>
      <c r="I77" s="306" t="s">
        <v>645</v>
      </c>
      <c r="J77" s="242" t="s">
        <v>258</v>
      </c>
      <c r="K77" s="242" t="s">
        <v>258</v>
      </c>
    </row>
    <row r="78" ht="63">
      <c r="A78" s="24" t="s">
        <v>92</v>
      </c>
      <c r="B78" s="48" t="s">
        <v>180</v>
      </c>
      <c r="C78" s="25" t="s">
        <v>181</v>
      </c>
      <c r="D78" s="242">
        <f>3!F82</f>
        <v>2019</v>
      </c>
      <c r="E78" s="242" t="s">
        <v>258</v>
      </c>
      <c r="F78" s="242" t="s">
        <v>258</v>
      </c>
      <c r="G78" s="242" t="s">
        <v>258</v>
      </c>
      <c r="H78" s="242" t="s">
        <v>258</v>
      </c>
      <c r="I78" s="306" t="s">
        <v>645</v>
      </c>
      <c r="J78" s="242" t="s">
        <v>258</v>
      </c>
      <c r="K78" s="242" t="s">
        <v>258</v>
      </c>
    </row>
    <row r="79" ht="63">
      <c r="A79" s="24" t="s">
        <v>95</v>
      </c>
      <c r="B79" s="48" t="s">
        <v>182</v>
      </c>
      <c r="C79" s="25" t="s">
        <v>183</v>
      </c>
      <c r="D79" s="242">
        <f>3!F83</f>
        <v>2019</v>
      </c>
      <c r="E79" s="242" t="s">
        <v>258</v>
      </c>
      <c r="F79" s="242" t="s">
        <v>258</v>
      </c>
      <c r="G79" s="242" t="s">
        <v>258</v>
      </c>
      <c r="H79" s="242" t="s">
        <v>258</v>
      </c>
      <c r="I79" s="306" t="s">
        <v>645</v>
      </c>
      <c r="J79" s="242" t="s">
        <v>258</v>
      </c>
      <c r="K79" s="242" t="s">
        <v>258</v>
      </c>
    </row>
    <row r="80" ht="47.25">
      <c r="A80" s="24" t="s">
        <v>98</v>
      </c>
      <c r="B80" s="48" t="s">
        <v>184</v>
      </c>
      <c r="C80" s="25" t="s">
        <v>185</v>
      </c>
      <c r="D80" s="242">
        <f>3!F84</f>
        <v>2020</v>
      </c>
      <c r="E80" s="242" t="s">
        <v>258</v>
      </c>
      <c r="F80" s="242" t="s">
        <v>258</v>
      </c>
      <c r="G80" s="242" t="s">
        <v>258</v>
      </c>
      <c r="H80" s="242" t="s">
        <v>258</v>
      </c>
      <c r="I80" s="306" t="s">
        <v>645</v>
      </c>
      <c r="J80" s="242" t="s">
        <v>258</v>
      </c>
      <c r="K80" s="242" t="s">
        <v>258</v>
      </c>
    </row>
    <row r="81" ht="47.25">
      <c r="A81" s="24" t="s">
        <v>101</v>
      </c>
      <c r="B81" s="48" t="s">
        <v>186</v>
      </c>
      <c r="C81" s="25" t="s">
        <v>187</v>
      </c>
      <c r="D81" s="242">
        <f>3!F85</f>
        <v>2020</v>
      </c>
      <c r="E81" s="242" t="s">
        <v>258</v>
      </c>
      <c r="F81" s="242" t="s">
        <v>258</v>
      </c>
      <c r="G81" s="242" t="s">
        <v>258</v>
      </c>
      <c r="H81" s="242" t="s">
        <v>258</v>
      </c>
      <c r="I81" s="306" t="s">
        <v>645</v>
      </c>
      <c r="J81" s="242" t="s">
        <v>258</v>
      </c>
      <c r="K81" s="242" t="s">
        <v>258</v>
      </c>
    </row>
    <row r="82" ht="47.25">
      <c r="A82" s="24" t="s">
        <v>104</v>
      </c>
      <c r="B82" s="48" t="s">
        <v>188</v>
      </c>
      <c r="C82" s="25" t="s">
        <v>189</v>
      </c>
      <c r="D82" s="242">
        <f>3!F86</f>
        <v>2020</v>
      </c>
      <c r="E82" s="242" t="s">
        <v>258</v>
      </c>
      <c r="F82" s="242" t="s">
        <v>258</v>
      </c>
      <c r="G82" s="242" t="s">
        <v>258</v>
      </c>
      <c r="H82" s="242" t="s">
        <v>258</v>
      </c>
      <c r="I82" s="306" t="s">
        <v>645</v>
      </c>
      <c r="J82" s="242" t="s">
        <v>258</v>
      </c>
      <c r="K82" s="242" t="s">
        <v>258</v>
      </c>
    </row>
    <row r="83" ht="47.25">
      <c r="A83" s="24" t="s">
        <v>107</v>
      </c>
      <c r="B83" s="48" t="s">
        <v>190</v>
      </c>
      <c r="C83" s="25" t="s">
        <v>191</v>
      </c>
      <c r="D83" s="242">
        <f>3!F87</f>
        <v>2019</v>
      </c>
      <c r="E83" s="242" t="s">
        <v>258</v>
      </c>
      <c r="F83" s="242" t="s">
        <v>258</v>
      </c>
      <c r="G83" s="242" t="s">
        <v>258</v>
      </c>
      <c r="H83" s="242" t="s">
        <v>258</v>
      </c>
      <c r="I83" s="306" t="s">
        <v>645</v>
      </c>
      <c r="J83" s="242" t="s">
        <v>258</v>
      </c>
      <c r="K83" s="242" t="s">
        <v>258</v>
      </c>
    </row>
    <row r="84" ht="47.25">
      <c r="A84" s="24" t="s">
        <v>110</v>
      </c>
      <c r="B84" s="48" t="s">
        <v>192</v>
      </c>
      <c r="C84" s="25" t="s">
        <v>193</v>
      </c>
      <c r="D84" s="242">
        <f>3!F88</f>
        <v>2020</v>
      </c>
      <c r="E84" s="242" t="s">
        <v>258</v>
      </c>
      <c r="F84" s="242" t="s">
        <v>258</v>
      </c>
      <c r="G84" s="242" t="s">
        <v>258</v>
      </c>
      <c r="H84" s="242" t="s">
        <v>258</v>
      </c>
      <c r="I84" s="306" t="s">
        <v>645</v>
      </c>
      <c r="J84" s="242" t="s">
        <v>258</v>
      </c>
      <c r="K84" s="242" t="s">
        <v>258</v>
      </c>
    </row>
    <row r="85" ht="15">
      <c r="A85" s="265"/>
      <c r="B85" s="243"/>
      <c r="C85" s="243"/>
    </row>
    <row r="86" ht="15">
      <c r="A86" s="233"/>
    </row>
    <row r="87" ht="409.5">
      <c r="A87" s="307" t="s">
        <v>953</v>
      </c>
      <c r="B87" s="307"/>
      <c r="C87" s="307"/>
    </row>
  </sheetData>
  <sheetProtection password="0" autoFilter="0" content="1" deleteColumns="0" deleteRows="0" formatCells="0" formatColumns="0" formatRows="0" insertColumns="0" insertHyperlinks="0" insertRows="0" pivotTables="0" selectLockedCells="1" selectUnlockedCells="1" sheet="0" sort="0"/>
  <mergeCells count="13">
    <mergeCell ref="A4:K4"/>
    <mergeCell ref="A6:K6"/>
    <mergeCell ref="A7:K7"/>
    <mergeCell ref="A9:K9"/>
    <mergeCell ref="A11:A12"/>
    <mergeCell ref="B11:B12"/>
    <mergeCell ref="C11:C12"/>
    <mergeCell ref="D11:D12"/>
    <mergeCell ref="E11:E12"/>
    <mergeCell ref="F11:F12"/>
    <mergeCell ref="G11:H11"/>
    <mergeCell ref="I11:I12"/>
    <mergeCell ref="J11:K11"/>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selection activeCell="J19" activeCellId="0" sqref="J19"/>
    </sheetView>
  </sheetViews>
  <sheetFormatPr baseColWidth="10" defaultColWidth="8" defaultRowHeight="15"/>
  <cols>
    <col bestFit="0" customWidth="1" min="1" max="1" style="233" width="10.375"/>
    <col bestFit="0" customWidth="1" min="2" max="2" style="234" width="33"/>
    <col bestFit="0" customWidth="1" min="3" max="3" style="234" width="14"/>
    <col bestFit="0" customWidth="1" min="4" max="4" style="234" width="20.125"/>
    <col bestFit="0" customWidth="1" min="5" max="5" style="234" width="18.625"/>
    <col bestFit="0" customWidth="1" min="6" max="6" style="234" width="11.75"/>
    <col bestFit="0" customWidth="1" min="7" max="7" style="234" width="13.125"/>
    <col bestFit="0" customWidth="1" min="8" max="8" style="234" width="15.375"/>
    <col bestFit="0" customWidth="1" min="9" max="9" style="234" width="15.5"/>
    <col bestFit="0" customWidth="1" min="10" max="10" style="234" width="13.875"/>
    <col bestFit="0" customWidth="1" min="11" max="11" style="234" width="18.875"/>
    <col bestFit="0" customWidth="1" min="12" max="12" style="234" width="14.75"/>
    <col bestFit="0" customWidth="1" min="13" max="13" style="234" width="16"/>
    <col bestFit="0" customWidth="1" min="14" max="15" style="234" width="17.875"/>
    <col bestFit="0" customWidth="1" min="16" max="16" style="234" width="12.25"/>
    <col bestFit="0" customWidth="1" min="17" max="17" style="234" width="9.375"/>
    <col bestFit="0" customWidth="1" min="18" max="18" style="234" width="11"/>
    <col bestFit="0" customWidth="1" min="19" max="19" style="235" width="11.375"/>
    <col bestFit="0" customWidth="1" min="20" max="20" style="234" width="8.125"/>
    <col bestFit="0" customWidth="1" min="21" max="21" style="234" width="12.125"/>
    <col bestFit="0" customWidth="1" min="22" max="250" style="233" width="9"/>
    <col bestFit="1" customWidth="1" min="251" max="251" style="233" width="3.875"/>
    <col bestFit="1" customWidth="1" min="252" max="252" style="233" width="16"/>
    <col bestFit="1" customWidth="1" min="253" max="253" style="233" width="16.625"/>
    <col bestFit="1" customWidth="1" min="254" max="254" style="233" width="13.5"/>
    <col bestFit="1" customWidth="0" min="255" max="255" style="233" width="10.875"/>
    <col bestFit="0" customWidth="0" min="256" max="16384" style="233" width="10.875"/>
  </cols>
  <sheetData>
    <row r="1" ht="17.25">
      <c r="S1" s="2" t="s">
        <v>954</v>
      </c>
    </row>
    <row r="2" ht="17.25">
      <c r="S2" s="4" t="s">
        <v>1</v>
      </c>
    </row>
    <row r="3" ht="17.25">
      <c r="S3" s="4" t="s">
        <v>2</v>
      </c>
    </row>
    <row r="4" s="233" customFormat="1" ht="15.75">
      <c r="A4" s="248" t="s">
        <v>955</v>
      </c>
      <c r="B4" s="248"/>
      <c r="C4" s="248"/>
      <c r="D4" s="248"/>
      <c r="E4" s="248"/>
      <c r="F4" s="248"/>
      <c r="G4" s="248"/>
      <c r="H4" s="248"/>
      <c r="I4" s="248"/>
      <c r="J4" s="248"/>
      <c r="K4" s="248"/>
      <c r="L4" s="248"/>
      <c r="M4" s="248"/>
      <c r="N4" s="248"/>
      <c r="O4" s="248"/>
      <c r="P4" s="248"/>
      <c r="Q4" s="248"/>
      <c r="R4" s="248"/>
      <c r="S4" s="248"/>
      <c r="T4" s="234"/>
      <c r="U4" s="234"/>
    </row>
    <row r="5" ht="15">
      <c r="B5" s="233"/>
      <c r="C5" s="233"/>
      <c r="D5" s="233"/>
      <c r="E5" s="233"/>
      <c r="F5" s="233"/>
      <c r="G5" s="233"/>
      <c r="H5" s="233"/>
      <c r="I5" s="233"/>
      <c r="J5" s="233"/>
      <c r="K5" s="233"/>
      <c r="L5" s="233"/>
      <c r="M5" s="233"/>
      <c r="N5" s="233"/>
      <c r="O5" s="233"/>
      <c r="P5" s="233"/>
      <c r="Q5" s="233"/>
      <c r="R5" s="233"/>
      <c r="S5" s="233"/>
      <c r="T5" s="303"/>
    </row>
    <row r="6" ht="15.75">
      <c r="A6" s="9" t="s">
        <v>368</v>
      </c>
      <c r="B6" s="9"/>
      <c r="C6" s="9"/>
      <c r="D6" s="9"/>
      <c r="E6" s="9"/>
      <c r="F6" s="9"/>
      <c r="G6" s="9"/>
      <c r="H6" s="9"/>
      <c r="I6" s="9"/>
      <c r="J6" s="9"/>
      <c r="K6" s="9"/>
      <c r="L6" s="9"/>
      <c r="M6" s="9"/>
      <c r="N6" s="9"/>
      <c r="O6" s="9"/>
      <c r="P6" s="9"/>
      <c r="Q6" s="9"/>
      <c r="R6" s="9"/>
      <c r="S6" s="9"/>
      <c r="T6" s="303"/>
    </row>
    <row r="7" ht="15.75">
      <c r="A7" s="8" t="s">
        <v>945</v>
      </c>
      <c r="B7" s="8"/>
      <c r="C7" s="8"/>
      <c r="D7" s="8"/>
      <c r="E7" s="8"/>
      <c r="F7" s="8"/>
      <c r="G7" s="8"/>
      <c r="H7" s="8"/>
      <c r="I7" s="8"/>
      <c r="J7" s="8"/>
      <c r="K7" s="8"/>
      <c r="L7" s="8"/>
      <c r="M7" s="8"/>
      <c r="N7" s="8"/>
      <c r="O7" s="8"/>
      <c r="P7" s="8"/>
      <c r="Q7" s="8"/>
      <c r="R7" s="8"/>
      <c r="S7" s="8"/>
      <c r="T7" s="303"/>
    </row>
    <row r="8" s="233" customFormat="1" ht="15.75">
      <c r="A8" s="8"/>
      <c r="B8" s="8"/>
      <c r="C8" s="8"/>
      <c r="D8" s="8"/>
      <c r="E8" s="8"/>
      <c r="F8" s="8"/>
      <c r="G8" s="8"/>
      <c r="H8" s="8"/>
      <c r="I8" s="8"/>
      <c r="J8" s="8"/>
      <c r="K8" s="8"/>
      <c r="L8" s="8"/>
      <c r="M8" s="8"/>
      <c r="N8" s="8"/>
      <c r="O8" s="8"/>
      <c r="P8" s="8"/>
      <c r="Q8" s="8"/>
      <c r="R8" s="8"/>
      <c r="S8" s="8"/>
      <c r="T8" s="303"/>
      <c r="U8" s="234"/>
    </row>
    <row r="9" ht="15.75">
      <c r="A9" s="12" t="s">
        <v>369</v>
      </c>
      <c r="B9" s="12"/>
      <c r="C9" s="12"/>
      <c r="D9" s="12"/>
      <c r="E9" s="12"/>
      <c r="F9" s="12"/>
      <c r="G9" s="12"/>
      <c r="H9" s="12"/>
      <c r="I9" s="12"/>
      <c r="J9" s="12"/>
      <c r="K9" s="12"/>
      <c r="L9" s="12"/>
      <c r="M9" s="12"/>
      <c r="N9" s="12"/>
      <c r="O9" s="12"/>
      <c r="P9" s="12"/>
      <c r="Q9" s="12"/>
      <c r="R9" s="12"/>
      <c r="S9" s="12"/>
      <c r="T9" s="303"/>
    </row>
    <row r="10" s="235" customFormat="1" ht="16.5" customHeight="1">
      <c r="A10" s="308"/>
      <c r="B10" s="308"/>
      <c r="C10" s="308"/>
      <c r="D10" s="308"/>
      <c r="E10" s="308"/>
      <c r="F10" s="308"/>
      <c r="G10" s="308"/>
      <c r="H10" s="308"/>
      <c r="I10" s="308"/>
      <c r="J10" s="308"/>
      <c r="K10" s="308"/>
      <c r="L10" s="308"/>
      <c r="M10" s="308"/>
      <c r="N10" s="308"/>
      <c r="O10" s="308"/>
      <c r="P10" s="308"/>
      <c r="Q10" s="308"/>
      <c r="R10" s="308"/>
      <c r="T10" s="234"/>
      <c r="U10" s="234"/>
      <c r="V10" s="233"/>
      <c r="W10" s="233"/>
      <c r="X10" s="233"/>
      <c r="Y10" s="233"/>
      <c r="Z10" s="233"/>
      <c r="AA10" s="233"/>
      <c r="AB10" s="233"/>
      <c r="AC10" s="233"/>
      <c r="AD10" s="233"/>
      <c r="AE10" s="233"/>
    </row>
    <row r="11" s="235" customFormat="1" ht="38.25" customHeight="1">
      <c r="A11" s="237" t="s">
        <v>10</v>
      </c>
      <c r="B11" s="237" t="s">
        <v>11</v>
      </c>
      <c r="C11" s="237" t="s">
        <v>371</v>
      </c>
      <c r="D11" s="238" t="s">
        <v>207</v>
      </c>
      <c r="E11" s="238" t="s">
        <v>956</v>
      </c>
      <c r="F11" s="309" t="s">
        <v>957</v>
      </c>
      <c r="G11" s="310"/>
      <c r="H11" s="310"/>
      <c r="I11" s="310"/>
      <c r="J11" s="311"/>
      <c r="K11" s="312" t="s">
        <v>958</v>
      </c>
      <c r="L11" s="309" t="s">
        <v>959</v>
      </c>
      <c r="M11" s="311"/>
      <c r="N11" s="237" t="s">
        <v>960</v>
      </c>
      <c r="O11" s="239" t="s">
        <v>961</v>
      </c>
      <c r="P11" s="259" t="s">
        <v>962</v>
      </c>
      <c r="Q11" s="259"/>
      <c r="R11" s="259"/>
      <c r="S11" s="259"/>
      <c r="T11" s="234"/>
      <c r="U11" s="234"/>
      <c r="V11" s="233"/>
      <c r="W11" s="233"/>
      <c r="X11" s="233"/>
      <c r="Y11" s="233"/>
      <c r="Z11" s="233"/>
      <c r="AA11" s="233"/>
      <c r="AB11" s="233"/>
      <c r="AC11" s="233"/>
      <c r="AD11" s="233"/>
      <c r="AE11" s="233"/>
    </row>
    <row r="12" s="235" customFormat="1" ht="51" customHeight="1">
      <c r="A12" s="237"/>
      <c r="B12" s="237"/>
      <c r="C12" s="237"/>
      <c r="D12" s="238"/>
      <c r="E12" s="238"/>
      <c r="F12" s="313"/>
      <c r="G12" s="314"/>
      <c r="H12" s="314"/>
      <c r="I12" s="314"/>
      <c r="J12" s="315"/>
      <c r="K12" s="316"/>
      <c r="L12" s="313"/>
      <c r="M12" s="315"/>
      <c r="N12" s="237"/>
      <c r="O12" s="241"/>
      <c r="P12" s="259" t="s">
        <v>963</v>
      </c>
      <c r="Q12" s="259"/>
      <c r="R12" s="259" t="s">
        <v>963</v>
      </c>
      <c r="S12" s="259"/>
      <c r="T12" s="234"/>
      <c r="U12" s="234"/>
      <c r="V12" s="233"/>
      <c r="W12" s="233"/>
      <c r="X12" s="233"/>
      <c r="Y12" s="233"/>
      <c r="Z12" s="233"/>
      <c r="AA12" s="233"/>
      <c r="AB12" s="233"/>
      <c r="AC12" s="233"/>
      <c r="AD12" s="233"/>
      <c r="AE12" s="233"/>
    </row>
    <row r="13" s="235" customFormat="1" ht="137.25" customHeight="1">
      <c r="A13" s="237"/>
      <c r="B13" s="237"/>
      <c r="C13" s="237"/>
      <c r="D13" s="238"/>
      <c r="E13" s="238"/>
      <c r="F13" s="317" t="s">
        <v>226</v>
      </c>
      <c r="G13" s="317" t="s">
        <v>227</v>
      </c>
      <c r="H13" s="317" t="s">
        <v>964</v>
      </c>
      <c r="I13" s="76" t="s">
        <v>229</v>
      </c>
      <c r="J13" s="317" t="s">
        <v>230</v>
      </c>
      <c r="K13" s="318"/>
      <c r="L13" s="238" t="s">
        <v>965</v>
      </c>
      <c r="M13" s="238" t="s">
        <v>966</v>
      </c>
      <c r="N13" s="237"/>
      <c r="O13" s="261"/>
      <c r="P13" s="319" t="s">
        <v>967</v>
      </c>
      <c r="Q13" s="319" t="s">
        <v>968</v>
      </c>
      <c r="R13" s="319" t="s">
        <v>967</v>
      </c>
      <c r="S13" s="319" t="s">
        <v>968</v>
      </c>
      <c r="T13" s="234"/>
      <c r="U13" s="234"/>
      <c r="V13" s="233"/>
      <c r="W13" s="233"/>
      <c r="X13" s="233"/>
      <c r="Y13" s="233"/>
      <c r="Z13" s="233"/>
      <c r="AA13" s="233"/>
      <c r="AB13" s="233"/>
      <c r="AC13" s="233"/>
      <c r="AD13" s="233"/>
      <c r="AE13" s="233"/>
    </row>
    <row r="14" s="235" customFormat="1" ht="15" customHeight="1">
      <c r="A14" s="242">
        <v>1</v>
      </c>
      <c r="B14" s="242">
        <v>2</v>
      </c>
      <c r="C14" s="242">
        <v>3</v>
      </c>
      <c r="D14" s="242">
        <v>4</v>
      </c>
      <c r="E14" s="242">
        <v>5</v>
      </c>
      <c r="F14" s="242">
        <v>6</v>
      </c>
      <c r="G14" s="242">
        <v>7</v>
      </c>
      <c r="H14" s="242">
        <v>8</v>
      </c>
      <c r="I14" s="242">
        <v>9</v>
      </c>
      <c r="J14" s="242">
        <v>10</v>
      </c>
      <c r="K14" s="242">
        <v>11</v>
      </c>
      <c r="L14" s="242">
        <v>12</v>
      </c>
      <c r="M14" s="242">
        <v>13</v>
      </c>
      <c r="N14" s="242">
        <v>14</v>
      </c>
      <c r="O14" s="242">
        <v>15</v>
      </c>
      <c r="P14" s="320" t="s">
        <v>969</v>
      </c>
      <c r="Q14" s="320" t="s">
        <v>970</v>
      </c>
      <c r="R14" s="320" t="s">
        <v>971</v>
      </c>
      <c r="S14" s="320" t="s">
        <v>972</v>
      </c>
      <c r="T14" s="234"/>
      <c r="U14" s="234"/>
      <c r="V14" s="233"/>
      <c r="W14" s="233"/>
      <c r="X14" s="233"/>
      <c r="Y14" s="233"/>
      <c r="Z14" s="233"/>
      <c r="AA14" s="233"/>
      <c r="AB14" s="233"/>
      <c r="AC14" s="233"/>
      <c r="AD14" s="233"/>
      <c r="AE14" s="233"/>
    </row>
    <row r="15" ht="15.75">
      <c r="A15" s="29"/>
      <c r="B15" s="214" t="s">
        <v>75</v>
      </c>
      <c r="C15" s="29"/>
      <c r="D15" s="67" t="s">
        <v>258</v>
      </c>
      <c r="E15" s="67" t="s">
        <v>258</v>
      </c>
      <c r="F15" s="67" t="s">
        <v>258</v>
      </c>
      <c r="G15" s="67" t="s">
        <v>258</v>
      </c>
      <c r="H15" s="67" t="s">
        <v>258</v>
      </c>
      <c r="I15" s="321">
        <f t="shared" ref="I15:I78" si="194">D15</f>
        <v>0</v>
      </c>
      <c r="J15" s="67" t="s">
        <v>258</v>
      </c>
      <c r="K15" s="67" t="s">
        <v>258</v>
      </c>
      <c r="L15" s="242">
        <f>3!F18</f>
        <v>0</v>
      </c>
      <c r="M15" s="67" t="s">
        <v>258</v>
      </c>
      <c r="N15" s="67" t="s">
        <v>258</v>
      </c>
      <c r="O15" s="67" t="s">
        <v>258</v>
      </c>
      <c r="P15" s="67" t="s">
        <v>258</v>
      </c>
      <c r="Q15" s="67" t="s">
        <v>258</v>
      </c>
      <c r="R15" s="67" t="s">
        <v>258</v>
      </c>
      <c r="S15" s="67" t="s">
        <v>258</v>
      </c>
    </row>
    <row r="16" ht="45">
      <c r="A16" s="33" t="s">
        <v>77</v>
      </c>
      <c r="B16" s="34" t="s">
        <v>78</v>
      </c>
      <c r="C16" s="126"/>
      <c r="D16" s="67" t="s">
        <v>258</v>
      </c>
      <c r="E16" s="67" t="s">
        <v>258</v>
      </c>
      <c r="F16" s="67" t="s">
        <v>258</v>
      </c>
      <c r="G16" s="67" t="s">
        <v>258</v>
      </c>
      <c r="H16" s="67" t="s">
        <v>258</v>
      </c>
      <c r="I16" s="321">
        <f t="shared" si="194"/>
        <v>0</v>
      </c>
      <c r="J16" s="67" t="s">
        <v>258</v>
      </c>
      <c r="K16" s="67" t="s">
        <v>258</v>
      </c>
      <c r="L16" s="242">
        <f>3!F19</f>
        <v>0</v>
      </c>
      <c r="M16" s="67" t="s">
        <v>258</v>
      </c>
      <c r="N16" s="67" t="s">
        <v>258</v>
      </c>
      <c r="O16" s="67" t="s">
        <v>258</v>
      </c>
      <c r="P16" s="67" t="s">
        <v>258</v>
      </c>
      <c r="Q16" s="67" t="s">
        <v>258</v>
      </c>
      <c r="R16" s="67" t="s">
        <v>258</v>
      </c>
      <c r="S16" s="67" t="s">
        <v>258</v>
      </c>
    </row>
    <row r="17" ht="45">
      <c r="A17" s="33" t="s">
        <v>79</v>
      </c>
      <c r="B17" s="34" t="s">
        <v>80</v>
      </c>
      <c r="C17" s="126"/>
      <c r="D17" s="67" t="s">
        <v>258</v>
      </c>
      <c r="E17" s="67" t="s">
        <v>258</v>
      </c>
      <c r="F17" s="67" t="s">
        <v>258</v>
      </c>
      <c r="G17" s="67" t="s">
        <v>258</v>
      </c>
      <c r="H17" s="67" t="s">
        <v>258</v>
      </c>
      <c r="I17" s="321">
        <f t="shared" si="194"/>
        <v>0</v>
      </c>
      <c r="J17" s="67" t="s">
        <v>258</v>
      </c>
      <c r="K17" s="67" t="s">
        <v>258</v>
      </c>
      <c r="L17" s="242">
        <f>3!F20</f>
        <v>0</v>
      </c>
      <c r="M17" s="67" t="s">
        <v>258</v>
      </c>
      <c r="N17" s="67" t="s">
        <v>258</v>
      </c>
      <c r="O17" s="67" t="s">
        <v>258</v>
      </c>
      <c r="P17" s="67" t="s">
        <v>258</v>
      </c>
      <c r="Q17" s="67" t="s">
        <v>258</v>
      </c>
      <c r="R17" s="67" t="s">
        <v>258</v>
      </c>
      <c r="S17" s="67" t="s">
        <v>258</v>
      </c>
    </row>
    <row r="18" ht="30">
      <c r="A18" s="33" t="s">
        <v>81</v>
      </c>
      <c r="B18" s="34" t="s">
        <v>82</v>
      </c>
      <c r="C18" s="126"/>
      <c r="D18" s="67" t="s">
        <v>258</v>
      </c>
      <c r="E18" s="67" t="s">
        <v>258</v>
      </c>
      <c r="F18" s="67" t="s">
        <v>258</v>
      </c>
      <c r="G18" s="67" t="s">
        <v>258</v>
      </c>
      <c r="H18" s="67" t="s">
        <v>258</v>
      </c>
      <c r="I18" s="321">
        <f t="shared" si="194"/>
        <v>0</v>
      </c>
      <c r="J18" s="67" t="s">
        <v>258</v>
      </c>
      <c r="K18" s="67" t="s">
        <v>258</v>
      </c>
      <c r="L18" s="242">
        <f>3!F21</f>
        <v>0</v>
      </c>
      <c r="M18" s="67" t="s">
        <v>258</v>
      </c>
      <c r="N18" s="67" t="s">
        <v>258</v>
      </c>
      <c r="O18" s="67" t="s">
        <v>258</v>
      </c>
      <c r="P18" s="67" t="s">
        <v>258</v>
      </c>
      <c r="Q18" s="67" t="s">
        <v>258</v>
      </c>
      <c r="R18" s="67" t="s">
        <v>258</v>
      </c>
      <c r="S18" s="67" t="s">
        <v>258</v>
      </c>
    </row>
    <row r="19" ht="71.25">
      <c r="A19" s="36" t="s">
        <v>83</v>
      </c>
      <c r="B19" s="40" t="s">
        <v>84</v>
      </c>
      <c r="C19" s="25" t="s">
        <v>85</v>
      </c>
      <c r="D19" s="322" t="e">
        <f t="shared" ref="D19:D82" si="195">2!#REF!</f>
        <v>#GETTING_DATA</v>
      </c>
      <c r="E19" s="67" t="s">
        <v>258</v>
      </c>
      <c r="F19" s="67" t="s">
        <v>258</v>
      </c>
      <c r="G19" s="67" t="s">
        <v>258</v>
      </c>
      <c r="H19" s="67" t="s">
        <v>258</v>
      </c>
      <c r="I19" s="321" t="e">
        <f t="shared" si="194"/>
        <v>#GETTING_DATA</v>
      </c>
      <c r="J19" s="67" t="s">
        <v>258</v>
      </c>
      <c r="K19" s="323">
        <f>3!K22</f>
        <v>3.496</v>
      </c>
      <c r="L19" s="242">
        <f>3!F22</f>
        <v>2019</v>
      </c>
      <c r="M19" s="67" t="s">
        <v>258</v>
      </c>
      <c r="N19" s="237" t="s">
        <v>904</v>
      </c>
      <c r="O19" s="67" t="s">
        <v>258</v>
      </c>
      <c r="P19" s="67" t="s">
        <v>258</v>
      </c>
      <c r="Q19" s="67" t="s">
        <v>258</v>
      </c>
      <c r="R19" s="67" t="s">
        <v>258</v>
      </c>
      <c r="S19" s="67" t="s">
        <v>258</v>
      </c>
    </row>
    <row r="20" ht="71.25">
      <c r="A20" s="36" t="s">
        <v>86</v>
      </c>
      <c r="B20" s="40" t="s">
        <v>87</v>
      </c>
      <c r="C20" s="25" t="s">
        <v>88</v>
      </c>
      <c r="D20" s="322" t="e">
        <f t="shared" si="195"/>
        <v>#GETTING_DATA</v>
      </c>
      <c r="E20" s="67" t="s">
        <v>258</v>
      </c>
      <c r="F20" s="67" t="s">
        <v>258</v>
      </c>
      <c r="G20" s="67" t="s">
        <v>258</v>
      </c>
      <c r="H20" s="67" t="s">
        <v>258</v>
      </c>
      <c r="I20" s="321" t="e">
        <f t="shared" si="194"/>
        <v>#GETTING_DATA</v>
      </c>
      <c r="J20" s="67" t="s">
        <v>258</v>
      </c>
      <c r="K20" s="323">
        <f>3!K23</f>
        <v>2.7690000000000001</v>
      </c>
      <c r="L20" s="242">
        <f>3!F23</f>
        <v>2019</v>
      </c>
      <c r="M20" s="67" t="s">
        <v>258</v>
      </c>
      <c r="N20" s="237" t="s">
        <v>904</v>
      </c>
      <c r="O20" s="67" t="s">
        <v>258</v>
      </c>
      <c r="P20" s="67" t="s">
        <v>258</v>
      </c>
      <c r="Q20" s="67" t="s">
        <v>258</v>
      </c>
      <c r="R20" s="67" t="s">
        <v>258</v>
      </c>
      <c r="S20" s="67" t="s">
        <v>258</v>
      </c>
    </row>
    <row r="21" ht="71.25">
      <c r="A21" s="36" t="s">
        <v>89</v>
      </c>
      <c r="B21" s="40" t="s">
        <v>90</v>
      </c>
      <c r="C21" s="25" t="s">
        <v>91</v>
      </c>
      <c r="D21" s="322" t="e">
        <f t="shared" si="195"/>
        <v>#GETTING_DATA</v>
      </c>
      <c r="E21" s="67" t="s">
        <v>258</v>
      </c>
      <c r="F21" s="67" t="s">
        <v>258</v>
      </c>
      <c r="G21" s="67" t="s">
        <v>258</v>
      </c>
      <c r="H21" s="67" t="s">
        <v>258</v>
      </c>
      <c r="I21" s="321" t="e">
        <f t="shared" si="194"/>
        <v>#GETTING_DATA</v>
      </c>
      <c r="J21" s="67" t="s">
        <v>258</v>
      </c>
      <c r="K21" s="323">
        <f>3!K24</f>
        <v>1.1319999999999999</v>
      </c>
      <c r="L21" s="242">
        <f>3!F24</f>
        <v>2019</v>
      </c>
      <c r="M21" s="67" t="s">
        <v>258</v>
      </c>
      <c r="N21" s="237" t="s">
        <v>904</v>
      </c>
      <c r="O21" s="67" t="s">
        <v>258</v>
      </c>
      <c r="P21" s="67" t="s">
        <v>258</v>
      </c>
      <c r="Q21" s="67" t="s">
        <v>258</v>
      </c>
      <c r="R21" s="67" t="s">
        <v>258</v>
      </c>
      <c r="S21" s="67" t="s">
        <v>258</v>
      </c>
    </row>
    <row r="22" ht="71.25">
      <c r="A22" s="36" t="s">
        <v>92</v>
      </c>
      <c r="B22" s="40" t="s">
        <v>93</v>
      </c>
      <c r="C22" s="25" t="s">
        <v>94</v>
      </c>
      <c r="D22" s="322" t="e">
        <f t="shared" si="195"/>
        <v>#GETTING_DATA</v>
      </c>
      <c r="E22" s="67" t="s">
        <v>258</v>
      </c>
      <c r="F22" s="67" t="s">
        <v>258</v>
      </c>
      <c r="G22" s="67" t="s">
        <v>258</v>
      </c>
      <c r="H22" s="67" t="s">
        <v>258</v>
      </c>
      <c r="I22" s="321" t="e">
        <f t="shared" si="194"/>
        <v>#GETTING_DATA</v>
      </c>
      <c r="J22" s="67" t="s">
        <v>258</v>
      </c>
      <c r="K22" s="323">
        <f>3!K25</f>
        <v>2.6079999999999997</v>
      </c>
      <c r="L22" s="242">
        <f>3!F25</f>
        <v>2020</v>
      </c>
      <c r="M22" s="67" t="s">
        <v>258</v>
      </c>
      <c r="N22" s="237" t="s">
        <v>904</v>
      </c>
      <c r="O22" s="67" t="s">
        <v>258</v>
      </c>
      <c r="P22" s="67" t="s">
        <v>258</v>
      </c>
      <c r="Q22" s="67" t="s">
        <v>258</v>
      </c>
      <c r="R22" s="67" t="s">
        <v>258</v>
      </c>
      <c r="S22" s="67" t="s">
        <v>258</v>
      </c>
    </row>
    <row r="23" ht="71.25">
      <c r="A23" s="36" t="s">
        <v>95</v>
      </c>
      <c r="B23" s="40" t="s">
        <v>96</v>
      </c>
      <c r="C23" s="25" t="s">
        <v>97</v>
      </c>
      <c r="D23" s="322" t="e">
        <f t="shared" si="195"/>
        <v>#GETTING_DATA</v>
      </c>
      <c r="E23" s="67" t="s">
        <v>258</v>
      </c>
      <c r="F23" s="67" t="s">
        <v>258</v>
      </c>
      <c r="G23" s="67" t="s">
        <v>258</v>
      </c>
      <c r="H23" s="67" t="s">
        <v>258</v>
      </c>
      <c r="I23" s="321" t="e">
        <f t="shared" si="194"/>
        <v>#GETTING_DATA</v>
      </c>
      <c r="J23" s="67" t="s">
        <v>258</v>
      </c>
      <c r="K23" s="323">
        <f>3!K26</f>
        <v>5.1980000000000004</v>
      </c>
      <c r="L23" s="242">
        <f>3!F26</f>
        <v>2020</v>
      </c>
      <c r="M23" s="67" t="s">
        <v>258</v>
      </c>
      <c r="N23" s="237" t="s">
        <v>904</v>
      </c>
      <c r="O23" s="67" t="s">
        <v>258</v>
      </c>
      <c r="P23" s="67" t="s">
        <v>258</v>
      </c>
      <c r="Q23" s="67" t="s">
        <v>258</v>
      </c>
      <c r="R23" s="67" t="s">
        <v>258</v>
      </c>
      <c r="S23" s="67" t="s">
        <v>258</v>
      </c>
    </row>
    <row r="24" ht="71.25">
      <c r="A24" s="36" t="s">
        <v>98</v>
      </c>
      <c r="B24" s="40" t="s">
        <v>99</v>
      </c>
      <c r="C24" s="25" t="s">
        <v>100</v>
      </c>
      <c r="D24" s="322" t="e">
        <f t="shared" si="195"/>
        <v>#GETTING_DATA</v>
      </c>
      <c r="E24" s="67" t="s">
        <v>258</v>
      </c>
      <c r="F24" s="67" t="s">
        <v>258</v>
      </c>
      <c r="G24" s="67" t="s">
        <v>258</v>
      </c>
      <c r="H24" s="67" t="s">
        <v>258</v>
      </c>
      <c r="I24" s="321" t="e">
        <f t="shared" si="194"/>
        <v>#GETTING_DATA</v>
      </c>
      <c r="J24" s="67" t="s">
        <v>258</v>
      </c>
      <c r="K24" s="323">
        <f>3!K27</f>
        <v>9.9130000000000003</v>
      </c>
      <c r="L24" s="242">
        <f>3!F27</f>
        <v>2019</v>
      </c>
      <c r="M24" s="67" t="s">
        <v>258</v>
      </c>
      <c r="N24" s="237" t="s">
        <v>904</v>
      </c>
      <c r="O24" s="67" t="s">
        <v>258</v>
      </c>
      <c r="P24" s="67" t="s">
        <v>258</v>
      </c>
      <c r="Q24" s="67" t="s">
        <v>258</v>
      </c>
      <c r="R24" s="67" t="s">
        <v>258</v>
      </c>
      <c r="S24" s="67" t="s">
        <v>258</v>
      </c>
    </row>
    <row r="25" ht="71.25">
      <c r="A25" s="36" t="s">
        <v>101</v>
      </c>
      <c r="B25" s="40" t="s">
        <v>102</v>
      </c>
      <c r="C25" s="25" t="s">
        <v>103</v>
      </c>
      <c r="D25" s="322" t="e">
        <f t="shared" si="195"/>
        <v>#GETTING_DATA</v>
      </c>
      <c r="E25" s="67" t="s">
        <v>258</v>
      </c>
      <c r="F25" s="67" t="s">
        <v>258</v>
      </c>
      <c r="G25" s="67" t="s">
        <v>258</v>
      </c>
      <c r="H25" s="67" t="s">
        <v>258</v>
      </c>
      <c r="I25" s="321" t="e">
        <f t="shared" si="194"/>
        <v>#GETTING_DATA</v>
      </c>
      <c r="J25" s="67" t="s">
        <v>258</v>
      </c>
      <c r="K25" s="323">
        <f>3!K28</f>
        <v>2.4809999999999999</v>
      </c>
      <c r="L25" s="242">
        <f>3!F28</f>
        <v>2020</v>
      </c>
      <c r="M25" s="67" t="s">
        <v>258</v>
      </c>
      <c r="N25" s="237" t="s">
        <v>904</v>
      </c>
      <c r="O25" s="67" t="s">
        <v>258</v>
      </c>
      <c r="P25" s="67" t="s">
        <v>258</v>
      </c>
      <c r="Q25" s="67" t="s">
        <v>258</v>
      </c>
      <c r="R25" s="67" t="s">
        <v>258</v>
      </c>
      <c r="S25" s="67" t="s">
        <v>258</v>
      </c>
    </row>
    <row r="26" ht="71.25">
      <c r="A26" s="36" t="s">
        <v>104</v>
      </c>
      <c r="B26" s="40" t="s">
        <v>105</v>
      </c>
      <c r="C26" s="25" t="s">
        <v>106</v>
      </c>
      <c r="D26" s="322" t="e">
        <f t="shared" si="195"/>
        <v>#GETTING_DATA</v>
      </c>
      <c r="E26" s="67" t="s">
        <v>258</v>
      </c>
      <c r="F26" s="67" t="s">
        <v>258</v>
      </c>
      <c r="G26" s="67" t="s">
        <v>258</v>
      </c>
      <c r="H26" s="67" t="s">
        <v>258</v>
      </c>
      <c r="I26" s="321" t="e">
        <f t="shared" si="194"/>
        <v>#GETTING_DATA</v>
      </c>
      <c r="J26" s="67" t="s">
        <v>258</v>
      </c>
      <c r="K26" s="323">
        <f>3!K29</f>
        <v>2.125</v>
      </c>
      <c r="L26" s="242">
        <f>3!F29</f>
        <v>2019</v>
      </c>
      <c r="M26" s="67" t="s">
        <v>258</v>
      </c>
      <c r="N26" s="237" t="s">
        <v>904</v>
      </c>
      <c r="O26" s="67" t="s">
        <v>258</v>
      </c>
      <c r="P26" s="67" t="s">
        <v>258</v>
      </c>
      <c r="Q26" s="67" t="s">
        <v>258</v>
      </c>
      <c r="R26" s="67" t="s">
        <v>258</v>
      </c>
      <c r="S26" s="67" t="s">
        <v>258</v>
      </c>
    </row>
    <row r="27" ht="71.25">
      <c r="A27" s="36" t="s">
        <v>107</v>
      </c>
      <c r="B27" s="40" t="s">
        <v>108</v>
      </c>
      <c r="C27" s="25" t="s">
        <v>109</v>
      </c>
      <c r="D27" s="322" t="e">
        <f t="shared" si="195"/>
        <v>#GETTING_DATA</v>
      </c>
      <c r="E27" s="67" t="s">
        <v>258</v>
      </c>
      <c r="F27" s="67" t="s">
        <v>258</v>
      </c>
      <c r="G27" s="67" t="s">
        <v>258</v>
      </c>
      <c r="H27" s="67" t="s">
        <v>258</v>
      </c>
      <c r="I27" s="321" t="e">
        <f t="shared" si="194"/>
        <v>#GETTING_DATA</v>
      </c>
      <c r="J27" s="67" t="s">
        <v>258</v>
      </c>
      <c r="K27" s="323">
        <f>3!K30</f>
        <v>1.794</v>
      </c>
      <c r="L27" s="242">
        <f>3!F30</f>
        <v>2020</v>
      </c>
      <c r="M27" s="67" t="s">
        <v>258</v>
      </c>
      <c r="N27" s="237" t="s">
        <v>904</v>
      </c>
      <c r="O27" s="67" t="s">
        <v>258</v>
      </c>
      <c r="P27" s="67" t="s">
        <v>258</v>
      </c>
      <c r="Q27" s="67" t="s">
        <v>258</v>
      </c>
      <c r="R27" s="67" t="s">
        <v>258</v>
      </c>
      <c r="S27" s="67" t="s">
        <v>258</v>
      </c>
    </row>
    <row r="28" ht="71.25">
      <c r="A28" s="36" t="s">
        <v>110</v>
      </c>
      <c r="B28" s="40" t="s">
        <v>111</v>
      </c>
      <c r="C28" s="25" t="s">
        <v>112</v>
      </c>
      <c r="D28" s="322" t="e">
        <f t="shared" si="195"/>
        <v>#GETTING_DATA</v>
      </c>
      <c r="E28" s="67" t="s">
        <v>258</v>
      </c>
      <c r="F28" s="67" t="s">
        <v>258</v>
      </c>
      <c r="G28" s="67" t="s">
        <v>258</v>
      </c>
      <c r="H28" s="67" t="s">
        <v>258</v>
      </c>
      <c r="I28" s="321" t="e">
        <f t="shared" si="194"/>
        <v>#GETTING_DATA</v>
      </c>
      <c r="J28" s="67" t="s">
        <v>258</v>
      </c>
      <c r="K28" s="323">
        <f>3!K31</f>
        <v>12.811</v>
      </c>
      <c r="L28" s="242">
        <f>3!F31</f>
        <v>2019</v>
      </c>
      <c r="M28" s="67" t="s">
        <v>258</v>
      </c>
      <c r="N28" s="237" t="s">
        <v>904</v>
      </c>
      <c r="O28" s="67" t="s">
        <v>258</v>
      </c>
      <c r="P28" s="67" t="s">
        <v>258</v>
      </c>
      <c r="Q28" s="67" t="s">
        <v>258</v>
      </c>
      <c r="R28" s="67" t="s">
        <v>258</v>
      </c>
      <c r="S28" s="67" t="s">
        <v>258</v>
      </c>
    </row>
    <row r="29" ht="71.25">
      <c r="A29" s="36" t="s">
        <v>113</v>
      </c>
      <c r="B29" s="40" t="s">
        <v>114</v>
      </c>
      <c r="C29" s="25" t="s">
        <v>115</v>
      </c>
      <c r="D29" s="322" t="e">
        <f t="shared" si="195"/>
        <v>#GETTING_DATA</v>
      </c>
      <c r="E29" s="67" t="s">
        <v>258</v>
      </c>
      <c r="F29" s="67" t="s">
        <v>258</v>
      </c>
      <c r="G29" s="67" t="s">
        <v>258</v>
      </c>
      <c r="H29" s="67" t="s">
        <v>258</v>
      </c>
      <c r="I29" s="321" t="e">
        <f t="shared" si="194"/>
        <v>#GETTING_DATA</v>
      </c>
      <c r="J29" s="67" t="s">
        <v>258</v>
      </c>
      <c r="K29" s="323">
        <f>3!K32</f>
        <v>1.403</v>
      </c>
      <c r="L29" s="242">
        <f>3!F32</f>
        <v>2019</v>
      </c>
      <c r="M29" s="67" t="s">
        <v>258</v>
      </c>
      <c r="N29" s="237" t="s">
        <v>904</v>
      </c>
      <c r="O29" s="67" t="s">
        <v>258</v>
      </c>
      <c r="P29" s="67" t="s">
        <v>258</v>
      </c>
      <c r="Q29" s="67" t="s">
        <v>258</v>
      </c>
      <c r="R29" s="67" t="s">
        <v>258</v>
      </c>
      <c r="S29" s="67" t="s">
        <v>258</v>
      </c>
    </row>
    <row r="30" ht="45">
      <c r="A30" s="33" t="s">
        <v>116</v>
      </c>
      <c r="B30" s="34" t="s">
        <v>117</v>
      </c>
      <c r="C30" s="215"/>
      <c r="D30" s="322" t="e">
        <f t="shared" si="195"/>
        <v>#GETTING_DATA</v>
      </c>
      <c r="E30" s="67" t="s">
        <v>258</v>
      </c>
      <c r="F30" s="67" t="s">
        <v>258</v>
      </c>
      <c r="G30" s="67" t="s">
        <v>258</v>
      </c>
      <c r="H30" s="67" t="s">
        <v>258</v>
      </c>
      <c r="I30" s="321" t="e">
        <f t="shared" si="194"/>
        <v>#GETTING_DATA</v>
      </c>
      <c r="J30" s="67" t="s">
        <v>258</v>
      </c>
      <c r="K30" s="323">
        <f>3!K33</f>
        <v>15.1124139</v>
      </c>
      <c r="L30" s="242">
        <f>3!F33</f>
        <v>0</v>
      </c>
      <c r="M30" s="67" t="s">
        <v>258</v>
      </c>
      <c r="N30" s="67" t="s">
        <v>258</v>
      </c>
      <c r="O30" s="67" t="s">
        <v>258</v>
      </c>
      <c r="P30" s="67" t="s">
        <v>258</v>
      </c>
      <c r="Q30" s="67" t="s">
        <v>258</v>
      </c>
      <c r="R30" s="67" t="s">
        <v>258</v>
      </c>
      <c r="S30" s="67" t="s">
        <v>258</v>
      </c>
    </row>
    <row r="31" ht="45">
      <c r="A31" s="33" t="s">
        <v>118</v>
      </c>
      <c r="B31" s="34" t="s">
        <v>119</v>
      </c>
      <c r="C31" s="215"/>
      <c r="D31" s="322" t="e">
        <f t="shared" si="195"/>
        <v>#GETTING_DATA</v>
      </c>
      <c r="E31" s="67" t="s">
        <v>258</v>
      </c>
      <c r="F31" s="67" t="s">
        <v>258</v>
      </c>
      <c r="G31" s="67" t="s">
        <v>258</v>
      </c>
      <c r="H31" s="67" t="s">
        <v>258</v>
      </c>
      <c r="I31" s="321" t="e">
        <f t="shared" si="194"/>
        <v>#GETTING_DATA</v>
      </c>
      <c r="J31" s="67" t="s">
        <v>258</v>
      </c>
      <c r="K31" s="323">
        <f>3!K34</f>
        <v>15.1124139</v>
      </c>
      <c r="L31" s="242">
        <f>3!F34</f>
        <v>0</v>
      </c>
      <c r="M31" s="67" t="s">
        <v>258</v>
      </c>
      <c r="N31" s="67" t="s">
        <v>258</v>
      </c>
      <c r="O31" s="67" t="s">
        <v>258</v>
      </c>
      <c r="P31" s="67" t="s">
        <v>258</v>
      </c>
      <c r="Q31" s="67" t="s">
        <v>258</v>
      </c>
      <c r="R31" s="67" t="s">
        <v>258</v>
      </c>
      <c r="S31" s="67" t="s">
        <v>258</v>
      </c>
    </row>
    <row r="32" ht="75">
      <c r="A32" s="132" t="s">
        <v>120</v>
      </c>
      <c r="B32" s="133" t="s">
        <v>121</v>
      </c>
      <c r="C32" s="216" t="s">
        <v>122</v>
      </c>
      <c r="D32" s="322" t="e">
        <f t="shared" si="195"/>
        <v>#GETTING_DATA</v>
      </c>
      <c r="E32" s="67" t="s">
        <v>258</v>
      </c>
      <c r="F32" s="67" t="s">
        <v>258</v>
      </c>
      <c r="G32" s="67" t="s">
        <v>258</v>
      </c>
      <c r="H32" s="67" t="s">
        <v>258</v>
      </c>
      <c r="I32" s="321" t="e">
        <f t="shared" si="194"/>
        <v>#GETTING_DATA</v>
      </c>
      <c r="J32" s="67" t="s">
        <v>258</v>
      </c>
      <c r="K32" s="323">
        <f>3!K35</f>
        <v>15.1124139</v>
      </c>
      <c r="L32" s="242">
        <f>3!F35</f>
        <v>2018</v>
      </c>
      <c r="M32" s="67" t="s">
        <v>258</v>
      </c>
      <c r="N32" s="67" t="s">
        <v>258</v>
      </c>
      <c r="O32" s="67" t="s">
        <v>258</v>
      </c>
      <c r="P32" s="67" t="s">
        <v>258</v>
      </c>
      <c r="Q32" s="67" t="s">
        <v>258</v>
      </c>
      <c r="R32" s="67" t="s">
        <v>258</v>
      </c>
      <c r="S32" s="67" t="s">
        <v>258</v>
      </c>
    </row>
    <row r="33" ht="15.75">
      <c r="A33" s="28"/>
      <c r="B33" s="52" t="s">
        <v>123</v>
      </c>
      <c r="C33" s="67" t="s">
        <v>258</v>
      </c>
      <c r="D33" s="322" t="e">
        <f t="shared" si="195"/>
        <v>#GETTING_DATA</v>
      </c>
      <c r="E33" s="67" t="s">
        <v>258</v>
      </c>
      <c r="F33" s="67" t="s">
        <v>258</v>
      </c>
      <c r="G33" s="67" t="s">
        <v>258</v>
      </c>
      <c r="H33" s="67" t="s">
        <v>258</v>
      </c>
      <c r="I33" s="321" t="e">
        <f t="shared" si="194"/>
        <v>#GETTING_DATA</v>
      </c>
      <c r="J33" s="67" t="s">
        <v>258</v>
      </c>
      <c r="K33" s="323">
        <f>3!K36</f>
        <v>34.066775999999997</v>
      </c>
      <c r="L33" s="242">
        <f>3!F36</f>
        <v>0</v>
      </c>
      <c r="M33" s="67" t="s">
        <v>258</v>
      </c>
      <c r="N33" s="67" t="s">
        <v>258</v>
      </c>
      <c r="O33" s="67" t="s">
        <v>258</v>
      </c>
      <c r="P33" s="67" t="s">
        <v>258</v>
      </c>
      <c r="Q33" s="67" t="s">
        <v>258</v>
      </c>
      <c r="R33" s="67" t="s">
        <v>258</v>
      </c>
      <c r="S33" s="67" t="s">
        <v>258</v>
      </c>
    </row>
    <row r="34" ht="45">
      <c r="A34" s="33" t="s">
        <v>77</v>
      </c>
      <c r="B34" s="34" t="s">
        <v>78</v>
      </c>
      <c r="C34" s="67" t="s">
        <v>258</v>
      </c>
      <c r="D34" s="322" t="e">
        <f t="shared" si="195"/>
        <v>#GETTING_DATA</v>
      </c>
      <c r="E34" s="67" t="s">
        <v>258</v>
      </c>
      <c r="F34" s="67" t="s">
        <v>258</v>
      </c>
      <c r="G34" s="67" t="s">
        <v>258</v>
      </c>
      <c r="H34" s="67" t="s">
        <v>258</v>
      </c>
      <c r="I34" s="321" t="e">
        <f t="shared" si="194"/>
        <v>#GETTING_DATA</v>
      </c>
      <c r="J34" s="67" t="s">
        <v>258</v>
      </c>
      <c r="K34" s="323">
        <f>3!K37</f>
        <v>34.066775999999997</v>
      </c>
      <c r="L34" s="242">
        <f>3!F37</f>
        <v>0</v>
      </c>
      <c r="M34" s="67" t="s">
        <v>258</v>
      </c>
      <c r="N34" s="67" t="s">
        <v>258</v>
      </c>
      <c r="O34" s="67" t="s">
        <v>258</v>
      </c>
      <c r="P34" s="67" t="s">
        <v>258</v>
      </c>
      <c r="Q34" s="67" t="s">
        <v>258</v>
      </c>
      <c r="R34" s="67" t="s">
        <v>258</v>
      </c>
      <c r="S34" s="67" t="s">
        <v>258</v>
      </c>
    </row>
    <row r="35" ht="75">
      <c r="A35" s="33" t="s">
        <v>124</v>
      </c>
      <c r="B35" s="34" t="s">
        <v>125</v>
      </c>
      <c r="C35" s="67" t="s">
        <v>258</v>
      </c>
      <c r="D35" s="322" t="e">
        <f t="shared" si="195"/>
        <v>#GETTING_DATA</v>
      </c>
      <c r="E35" s="67" t="s">
        <v>258</v>
      </c>
      <c r="F35" s="67" t="s">
        <v>258</v>
      </c>
      <c r="G35" s="67" t="s">
        <v>258</v>
      </c>
      <c r="H35" s="67" t="s">
        <v>258</v>
      </c>
      <c r="I35" s="321" t="e">
        <f t="shared" si="194"/>
        <v>#GETTING_DATA</v>
      </c>
      <c r="J35" s="67" t="s">
        <v>258</v>
      </c>
      <c r="K35" s="323">
        <f>3!K38</f>
        <v>6</v>
      </c>
      <c r="L35" s="242">
        <f>3!F38</f>
        <v>0</v>
      </c>
      <c r="M35" s="67" t="s">
        <v>258</v>
      </c>
      <c r="N35" s="67" t="s">
        <v>258</v>
      </c>
      <c r="O35" s="67" t="s">
        <v>258</v>
      </c>
      <c r="P35" s="67" t="s">
        <v>258</v>
      </c>
      <c r="Q35" s="67" t="s">
        <v>258</v>
      </c>
      <c r="R35" s="67" t="s">
        <v>258</v>
      </c>
      <c r="S35" s="67" t="s">
        <v>258</v>
      </c>
    </row>
    <row r="36" ht="75">
      <c r="A36" s="33" t="s">
        <v>126</v>
      </c>
      <c r="B36" s="34" t="s">
        <v>127</v>
      </c>
      <c r="C36" s="67" t="s">
        <v>258</v>
      </c>
      <c r="D36" s="322" t="e">
        <f t="shared" si="195"/>
        <v>#GETTING_DATA</v>
      </c>
      <c r="E36" s="67" t="s">
        <v>258</v>
      </c>
      <c r="F36" s="67" t="s">
        <v>258</v>
      </c>
      <c r="G36" s="67" t="s">
        <v>258</v>
      </c>
      <c r="H36" s="67" t="s">
        <v>258</v>
      </c>
      <c r="I36" s="321" t="e">
        <f t="shared" si="194"/>
        <v>#GETTING_DATA</v>
      </c>
      <c r="J36" s="67" t="s">
        <v>258</v>
      </c>
      <c r="K36" s="323">
        <f>3!K39</f>
        <v>6</v>
      </c>
      <c r="L36" s="242">
        <f>3!F39</f>
        <v>0</v>
      </c>
      <c r="M36" s="67" t="s">
        <v>258</v>
      </c>
      <c r="N36" s="67" t="s">
        <v>258</v>
      </c>
      <c r="O36" s="67" t="s">
        <v>258</v>
      </c>
      <c r="P36" s="67" t="s">
        <v>258</v>
      </c>
      <c r="Q36" s="67" t="s">
        <v>258</v>
      </c>
      <c r="R36" s="67" t="s">
        <v>258</v>
      </c>
      <c r="S36" s="67" t="s">
        <v>258</v>
      </c>
    </row>
    <row r="37" ht="90">
      <c r="A37" s="24" t="s">
        <v>128</v>
      </c>
      <c r="B37" s="47" t="s">
        <v>129</v>
      </c>
      <c r="C37" s="25" t="s">
        <v>130</v>
      </c>
      <c r="D37" s="322" t="e">
        <f t="shared" si="195"/>
        <v>#GETTING_DATA</v>
      </c>
      <c r="E37" s="67" t="s">
        <v>258</v>
      </c>
      <c r="F37" s="67" t="s">
        <v>258</v>
      </c>
      <c r="G37" s="67" t="s">
        <v>258</v>
      </c>
      <c r="H37" s="67" t="s">
        <v>258</v>
      </c>
      <c r="I37" s="321" t="e">
        <f t="shared" si="194"/>
        <v>#GETTING_DATA</v>
      </c>
      <c r="J37" s="67" t="s">
        <v>258</v>
      </c>
      <c r="K37" s="323">
        <f>3!K40</f>
        <v>5</v>
      </c>
      <c r="L37" s="242">
        <f>3!F40</f>
        <v>2018</v>
      </c>
      <c r="M37" s="67" t="s">
        <v>258</v>
      </c>
      <c r="N37" s="237" t="s">
        <v>917</v>
      </c>
      <c r="O37" s="67" t="s">
        <v>258</v>
      </c>
      <c r="P37" s="67" t="s">
        <v>258</v>
      </c>
      <c r="Q37" s="67" t="s">
        <v>258</v>
      </c>
      <c r="R37" s="67" t="s">
        <v>258</v>
      </c>
      <c r="S37" s="67" t="s">
        <v>258</v>
      </c>
    </row>
    <row r="38" ht="60">
      <c r="A38" s="24" t="s">
        <v>131</v>
      </c>
      <c r="B38" s="47" t="s">
        <v>132</v>
      </c>
      <c r="C38" s="25" t="s">
        <v>133</v>
      </c>
      <c r="D38" s="322" t="e">
        <f t="shared" si="195"/>
        <v>#GETTING_DATA</v>
      </c>
      <c r="E38" s="67" t="s">
        <v>258</v>
      </c>
      <c r="F38" s="67" t="s">
        <v>258</v>
      </c>
      <c r="G38" s="67" t="s">
        <v>258</v>
      </c>
      <c r="H38" s="67" t="s">
        <v>258</v>
      </c>
      <c r="I38" s="321" t="e">
        <f t="shared" si="194"/>
        <v>#GETTING_DATA</v>
      </c>
      <c r="J38" s="67" t="s">
        <v>258</v>
      </c>
      <c r="K38" s="323">
        <f>3!K41</f>
        <v>1</v>
      </c>
      <c r="L38" s="242">
        <f>3!F41</f>
        <v>2018</v>
      </c>
      <c r="M38" s="67" t="s">
        <v>258</v>
      </c>
      <c r="N38" s="237" t="s">
        <v>917</v>
      </c>
      <c r="O38" s="67" t="s">
        <v>258</v>
      </c>
      <c r="P38" s="67" t="s">
        <v>258</v>
      </c>
      <c r="Q38" s="67" t="s">
        <v>258</v>
      </c>
      <c r="R38" s="67" t="s">
        <v>258</v>
      </c>
      <c r="S38" s="67" t="s">
        <v>258</v>
      </c>
    </row>
    <row r="39" ht="45">
      <c r="A39" s="33" t="s">
        <v>79</v>
      </c>
      <c r="B39" s="34" t="s">
        <v>80</v>
      </c>
      <c r="C39" s="67" t="s">
        <v>258</v>
      </c>
      <c r="D39" s="322" t="e">
        <f t="shared" si="195"/>
        <v>#GETTING_DATA</v>
      </c>
      <c r="E39" s="67" t="s">
        <v>258</v>
      </c>
      <c r="F39" s="67" t="s">
        <v>258</v>
      </c>
      <c r="G39" s="67" t="s">
        <v>258</v>
      </c>
      <c r="H39" s="67" t="s">
        <v>258</v>
      </c>
      <c r="I39" s="321" t="e">
        <f t="shared" si="194"/>
        <v>#GETTING_DATA</v>
      </c>
      <c r="J39" s="67" t="s">
        <v>258</v>
      </c>
      <c r="K39" s="323">
        <f>3!K42</f>
        <v>28.066775999999997</v>
      </c>
      <c r="L39" s="242">
        <f>3!F42</f>
        <v>0</v>
      </c>
      <c r="M39" s="67" t="s">
        <v>258</v>
      </c>
      <c r="N39" s="67" t="s">
        <v>258</v>
      </c>
      <c r="O39" s="67" t="s">
        <v>258</v>
      </c>
      <c r="P39" s="67" t="s">
        <v>258</v>
      </c>
      <c r="Q39" s="67" t="s">
        <v>258</v>
      </c>
      <c r="R39" s="67" t="s">
        <v>258</v>
      </c>
      <c r="S39" s="67" t="s">
        <v>258</v>
      </c>
    </row>
    <row r="40" ht="30">
      <c r="A40" s="33" t="s">
        <v>81</v>
      </c>
      <c r="B40" s="34" t="s">
        <v>82</v>
      </c>
      <c r="C40" s="67" t="s">
        <v>258</v>
      </c>
      <c r="D40" s="322" t="e">
        <f t="shared" si="195"/>
        <v>#GETTING_DATA</v>
      </c>
      <c r="E40" s="67" t="s">
        <v>258</v>
      </c>
      <c r="F40" s="67" t="s">
        <v>258</v>
      </c>
      <c r="G40" s="67" t="s">
        <v>258</v>
      </c>
      <c r="H40" s="67" t="s">
        <v>258</v>
      </c>
      <c r="I40" s="321" t="e">
        <f t="shared" si="194"/>
        <v>#GETTING_DATA</v>
      </c>
      <c r="J40" s="67" t="s">
        <v>258</v>
      </c>
      <c r="K40" s="323">
        <f>3!K43</f>
        <v>28.066775999999997</v>
      </c>
      <c r="L40" s="242">
        <f>3!F43</f>
        <v>0</v>
      </c>
      <c r="M40" s="67" t="s">
        <v>258</v>
      </c>
      <c r="N40" s="67" t="s">
        <v>258</v>
      </c>
      <c r="O40" s="67" t="s">
        <v>258</v>
      </c>
      <c r="P40" s="67" t="s">
        <v>258</v>
      </c>
      <c r="Q40" s="67" t="s">
        <v>258</v>
      </c>
      <c r="R40" s="67" t="s">
        <v>258</v>
      </c>
      <c r="S40" s="67" t="s">
        <v>258</v>
      </c>
    </row>
    <row r="41" ht="71.25">
      <c r="A41" s="24" t="s">
        <v>83</v>
      </c>
      <c r="B41" s="48" t="s">
        <v>134</v>
      </c>
      <c r="C41" s="25" t="s">
        <v>135</v>
      </c>
      <c r="D41" s="322" t="e">
        <f t="shared" si="195"/>
        <v>#GETTING_DATA</v>
      </c>
      <c r="E41" s="67" t="s">
        <v>258</v>
      </c>
      <c r="F41" s="67" t="s">
        <v>258</v>
      </c>
      <c r="G41" s="67" t="s">
        <v>258</v>
      </c>
      <c r="H41" s="67" t="s">
        <v>258</v>
      </c>
      <c r="I41" s="321" t="e">
        <f t="shared" si="194"/>
        <v>#GETTING_DATA</v>
      </c>
      <c r="J41" s="67" t="s">
        <v>258</v>
      </c>
      <c r="K41" s="323">
        <f>3!K44</f>
        <v>10.695</v>
      </c>
      <c r="L41" s="242">
        <f>3!F44</f>
        <v>2019</v>
      </c>
      <c r="M41" s="67" t="s">
        <v>258</v>
      </c>
      <c r="N41" s="237" t="s">
        <v>904</v>
      </c>
      <c r="O41" s="67" t="s">
        <v>258</v>
      </c>
      <c r="P41" s="67" t="s">
        <v>258</v>
      </c>
      <c r="Q41" s="67" t="s">
        <v>258</v>
      </c>
      <c r="R41" s="67" t="s">
        <v>258</v>
      </c>
      <c r="S41" s="67" t="s">
        <v>258</v>
      </c>
    </row>
    <row r="42" ht="71.25">
      <c r="A42" s="24" t="s">
        <v>86</v>
      </c>
      <c r="B42" s="49" t="s">
        <v>136</v>
      </c>
      <c r="C42" s="25" t="s">
        <v>137</v>
      </c>
      <c r="D42" s="322" t="e">
        <f t="shared" si="195"/>
        <v>#GETTING_DATA</v>
      </c>
      <c r="E42" s="67" t="s">
        <v>258</v>
      </c>
      <c r="F42" s="67" t="s">
        <v>258</v>
      </c>
      <c r="G42" s="67" t="s">
        <v>258</v>
      </c>
      <c r="H42" s="67" t="s">
        <v>258</v>
      </c>
      <c r="I42" s="321" t="e">
        <f t="shared" si="194"/>
        <v>#GETTING_DATA</v>
      </c>
      <c r="J42" s="67" t="s">
        <v>258</v>
      </c>
      <c r="K42" s="323">
        <f>3!K45</f>
        <v>7.7599999999999998</v>
      </c>
      <c r="L42" s="242">
        <f>3!F45</f>
        <v>2019</v>
      </c>
      <c r="M42" s="67" t="s">
        <v>258</v>
      </c>
      <c r="N42" s="237" t="s">
        <v>904</v>
      </c>
      <c r="O42" s="67" t="s">
        <v>258</v>
      </c>
      <c r="P42" s="67" t="s">
        <v>258</v>
      </c>
      <c r="Q42" s="67" t="s">
        <v>258</v>
      </c>
      <c r="R42" s="67" t="s">
        <v>258</v>
      </c>
      <c r="S42" s="67" t="s">
        <v>258</v>
      </c>
    </row>
    <row r="43" ht="71.25">
      <c r="A43" s="24" t="s">
        <v>89</v>
      </c>
      <c r="B43" s="49" t="s">
        <v>138</v>
      </c>
      <c r="C43" s="25" t="s">
        <v>139</v>
      </c>
      <c r="D43" s="322" t="e">
        <f t="shared" si="195"/>
        <v>#GETTING_DATA</v>
      </c>
      <c r="E43" s="67" t="s">
        <v>258</v>
      </c>
      <c r="F43" s="67" t="s">
        <v>258</v>
      </c>
      <c r="G43" s="67" t="s">
        <v>258</v>
      </c>
      <c r="H43" s="67" t="s">
        <v>258</v>
      </c>
      <c r="I43" s="321" t="e">
        <f t="shared" si="194"/>
        <v>#GETTING_DATA</v>
      </c>
      <c r="J43" s="67" t="s">
        <v>258</v>
      </c>
      <c r="K43" s="323">
        <f>3!K46</f>
        <v>9.611775999999999</v>
      </c>
      <c r="L43" s="242">
        <f>3!F46</f>
        <v>2019</v>
      </c>
      <c r="M43" s="67" t="s">
        <v>258</v>
      </c>
      <c r="N43" s="237" t="s">
        <v>904</v>
      </c>
      <c r="O43" s="67" t="s">
        <v>258</v>
      </c>
      <c r="P43" s="67" t="s">
        <v>258</v>
      </c>
      <c r="Q43" s="67" t="s">
        <v>258</v>
      </c>
      <c r="R43" s="67" t="s">
        <v>258</v>
      </c>
      <c r="S43" s="67" t="s">
        <v>258</v>
      </c>
    </row>
    <row r="44" ht="15.75">
      <c r="A44" s="28"/>
      <c r="B44" s="52" t="s">
        <v>140</v>
      </c>
      <c r="C44" s="67" t="s">
        <v>258</v>
      </c>
      <c r="D44" s="322" t="e">
        <f t="shared" si="195"/>
        <v>#GETTING_DATA</v>
      </c>
      <c r="E44" s="67" t="s">
        <v>258</v>
      </c>
      <c r="F44" s="67" t="s">
        <v>258</v>
      </c>
      <c r="G44" s="67" t="s">
        <v>258</v>
      </c>
      <c r="H44" s="67" t="s">
        <v>258</v>
      </c>
      <c r="I44" s="321" t="e">
        <f t="shared" si="194"/>
        <v>#GETTING_DATA</v>
      </c>
      <c r="J44" s="67" t="s">
        <v>258</v>
      </c>
      <c r="K44" s="323">
        <f>3!K47</f>
        <v>24.665399999999998</v>
      </c>
      <c r="L44" s="242">
        <f>3!F47</f>
        <v>0</v>
      </c>
      <c r="M44" s="67" t="s">
        <v>258</v>
      </c>
      <c r="N44" s="67" t="s">
        <v>258</v>
      </c>
      <c r="O44" s="67" t="s">
        <v>258</v>
      </c>
      <c r="P44" s="67" t="s">
        <v>258</v>
      </c>
      <c r="Q44" s="67" t="s">
        <v>258</v>
      </c>
      <c r="R44" s="67" t="s">
        <v>258</v>
      </c>
      <c r="S44" s="67" t="s">
        <v>258</v>
      </c>
    </row>
    <row r="45" ht="45">
      <c r="A45" s="33" t="s">
        <v>77</v>
      </c>
      <c r="B45" s="34" t="s">
        <v>78</v>
      </c>
      <c r="C45" s="67" t="s">
        <v>258</v>
      </c>
      <c r="D45" s="322" t="e">
        <f t="shared" si="195"/>
        <v>#GETTING_DATA</v>
      </c>
      <c r="E45" s="67" t="s">
        <v>258</v>
      </c>
      <c r="F45" s="67" t="s">
        <v>258</v>
      </c>
      <c r="G45" s="67" t="s">
        <v>258</v>
      </c>
      <c r="H45" s="67" t="s">
        <v>258</v>
      </c>
      <c r="I45" s="321" t="e">
        <f t="shared" si="194"/>
        <v>#GETTING_DATA</v>
      </c>
      <c r="J45" s="67" t="s">
        <v>258</v>
      </c>
      <c r="K45" s="323">
        <f>3!K48</f>
        <v>24.665399999999998</v>
      </c>
      <c r="L45" s="242">
        <f>3!F48</f>
        <v>0</v>
      </c>
      <c r="M45" s="67" t="s">
        <v>258</v>
      </c>
      <c r="N45" s="67" t="s">
        <v>258</v>
      </c>
      <c r="O45" s="67" t="s">
        <v>258</v>
      </c>
      <c r="P45" s="67" t="s">
        <v>258</v>
      </c>
      <c r="Q45" s="67" t="s">
        <v>258</v>
      </c>
      <c r="R45" s="67" t="s">
        <v>258</v>
      </c>
      <c r="S45" s="67" t="s">
        <v>258</v>
      </c>
    </row>
    <row r="46" ht="75">
      <c r="A46" s="33" t="s">
        <v>124</v>
      </c>
      <c r="B46" s="34" t="s">
        <v>125</v>
      </c>
      <c r="C46" s="67" t="s">
        <v>258</v>
      </c>
      <c r="D46" s="322" t="e">
        <f t="shared" si="195"/>
        <v>#GETTING_DATA</v>
      </c>
      <c r="E46" s="67" t="s">
        <v>258</v>
      </c>
      <c r="F46" s="67" t="s">
        <v>258</v>
      </c>
      <c r="G46" s="67" t="s">
        <v>258</v>
      </c>
      <c r="H46" s="67" t="s">
        <v>258</v>
      </c>
      <c r="I46" s="321" t="e">
        <f t="shared" si="194"/>
        <v>#GETTING_DATA</v>
      </c>
      <c r="J46" s="67" t="s">
        <v>258</v>
      </c>
      <c r="K46" s="323">
        <f>3!K49</f>
        <v>13.832699999999999</v>
      </c>
      <c r="L46" s="242">
        <f>3!F49</f>
        <v>0</v>
      </c>
      <c r="M46" s="67" t="s">
        <v>258</v>
      </c>
      <c r="N46" s="67" t="s">
        <v>258</v>
      </c>
      <c r="O46" s="67" t="s">
        <v>258</v>
      </c>
      <c r="P46" s="67" t="s">
        <v>258</v>
      </c>
      <c r="Q46" s="67" t="s">
        <v>258</v>
      </c>
      <c r="R46" s="67" t="s">
        <v>258</v>
      </c>
      <c r="S46" s="67" t="s">
        <v>258</v>
      </c>
    </row>
    <row r="47" ht="75">
      <c r="A47" s="33" t="s">
        <v>126</v>
      </c>
      <c r="B47" s="34" t="s">
        <v>127</v>
      </c>
      <c r="C47" s="67" t="s">
        <v>258</v>
      </c>
      <c r="D47" s="322" t="e">
        <f t="shared" si="195"/>
        <v>#GETTING_DATA</v>
      </c>
      <c r="E47" s="67" t="s">
        <v>258</v>
      </c>
      <c r="F47" s="67" t="s">
        <v>258</v>
      </c>
      <c r="G47" s="67" t="s">
        <v>258</v>
      </c>
      <c r="H47" s="67" t="s">
        <v>258</v>
      </c>
      <c r="I47" s="321" t="e">
        <f t="shared" si="194"/>
        <v>#GETTING_DATA</v>
      </c>
      <c r="J47" s="67" t="s">
        <v>258</v>
      </c>
      <c r="K47" s="323">
        <f>3!K50</f>
        <v>13.832699999999999</v>
      </c>
      <c r="L47" s="242">
        <f>3!F50</f>
        <v>0</v>
      </c>
      <c r="M47" s="67" t="s">
        <v>258</v>
      </c>
      <c r="N47" s="67" t="s">
        <v>258</v>
      </c>
      <c r="O47" s="67" t="s">
        <v>258</v>
      </c>
      <c r="P47" s="67" t="s">
        <v>258</v>
      </c>
      <c r="Q47" s="67" t="s">
        <v>258</v>
      </c>
      <c r="R47" s="67" t="s">
        <v>258</v>
      </c>
      <c r="S47" s="67" t="s">
        <v>258</v>
      </c>
    </row>
    <row r="48" ht="57">
      <c r="A48" s="24" t="s">
        <v>128</v>
      </c>
      <c r="B48" s="47" t="s">
        <v>141</v>
      </c>
      <c r="C48" s="25" t="s">
        <v>142</v>
      </c>
      <c r="D48" s="322" t="e">
        <f t="shared" si="195"/>
        <v>#GETTING_DATA</v>
      </c>
      <c r="E48" s="67" t="s">
        <v>258</v>
      </c>
      <c r="F48" s="67" t="s">
        <v>258</v>
      </c>
      <c r="G48" s="67" t="s">
        <v>258</v>
      </c>
      <c r="H48" s="67" t="s">
        <v>258</v>
      </c>
      <c r="I48" s="321" t="e">
        <f t="shared" si="194"/>
        <v>#GETTING_DATA</v>
      </c>
      <c r="J48" s="67" t="s">
        <v>258</v>
      </c>
      <c r="K48" s="323">
        <f>3!K51</f>
        <v>3</v>
      </c>
      <c r="L48" s="242">
        <f>3!F51</f>
        <v>2018</v>
      </c>
      <c r="M48" s="67" t="s">
        <v>258</v>
      </c>
      <c r="N48" s="237" t="s">
        <v>917</v>
      </c>
      <c r="O48" s="67" t="s">
        <v>258</v>
      </c>
      <c r="P48" s="67" t="s">
        <v>258</v>
      </c>
      <c r="Q48" s="67" t="s">
        <v>258</v>
      </c>
      <c r="R48" s="67" t="s">
        <v>258</v>
      </c>
      <c r="S48" s="67" t="s">
        <v>258</v>
      </c>
    </row>
    <row r="49" ht="45">
      <c r="A49" s="33" t="s">
        <v>79</v>
      </c>
      <c r="B49" s="34" t="s">
        <v>80</v>
      </c>
      <c r="C49" s="67" t="s">
        <v>258</v>
      </c>
      <c r="D49" s="322" t="e">
        <f t="shared" si="195"/>
        <v>#GETTING_DATA</v>
      </c>
      <c r="E49" s="67" t="s">
        <v>258</v>
      </c>
      <c r="F49" s="67" t="s">
        <v>258</v>
      </c>
      <c r="G49" s="67" t="s">
        <v>258</v>
      </c>
      <c r="H49" s="67" t="s">
        <v>258</v>
      </c>
      <c r="I49" s="321" t="e">
        <f t="shared" si="194"/>
        <v>#GETTING_DATA</v>
      </c>
      <c r="J49" s="67" t="s">
        <v>258</v>
      </c>
      <c r="K49" s="323">
        <f>3!K52</f>
        <v>10.832699999999999</v>
      </c>
      <c r="L49" s="242">
        <f>3!F52</f>
        <v>0</v>
      </c>
      <c r="M49" s="67" t="s">
        <v>258</v>
      </c>
      <c r="N49" s="67" t="s">
        <v>258</v>
      </c>
      <c r="O49" s="67" t="s">
        <v>258</v>
      </c>
      <c r="P49" s="67" t="s">
        <v>258</v>
      </c>
      <c r="Q49" s="67" t="s">
        <v>258</v>
      </c>
      <c r="R49" s="67" t="s">
        <v>258</v>
      </c>
      <c r="S49" s="67" t="s">
        <v>258</v>
      </c>
    </row>
    <row r="50" ht="30">
      <c r="A50" s="33" t="s">
        <v>81</v>
      </c>
      <c r="B50" s="34" t="s">
        <v>82</v>
      </c>
      <c r="C50" s="67" t="s">
        <v>258</v>
      </c>
      <c r="D50" s="322" t="e">
        <f t="shared" si="195"/>
        <v>#GETTING_DATA</v>
      </c>
      <c r="E50" s="67" t="s">
        <v>258</v>
      </c>
      <c r="F50" s="67" t="s">
        <v>258</v>
      </c>
      <c r="G50" s="67" t="s">
        <v>258</v>
      </c>
      <c r="H50" s="67" t="s">
        <v>258</v>
      </c>
      <c r="I50" s="321" t="e">
        <f t="shared" si="194"/>
        <v>#GETTING_DATA</v>
      </c>
      <c r="J50" s="67" t="s">
        <v>258</v>
      </c>
      <c r="K50" s="323">
        <f>3!K53</f>
        <v>10.832699999999999</v>
      </c>
      <c r="L50" s="242">
        <f>3!F53</f>
        <v>0</v>
      </c>
      <c r="M50" s="67" t="s">
        <v>258</v>
      </c>
      <c r="N50" s="67" t="s">
        <v>258</v>
      </c>
      <c r="O50" s="67" t="s">
        <v>258</v>
      </c>
      <c r="P50" s="67" t="s">
        <v>258</v>
      </c>
      <c r="Q50" s="67" t="s">
        <v>258</v>
      </c>
      <c r="R50" s="67" t="s">
        <v>258</v>
      </c>
      <c r="S50" s="67" t="s">
        <v>258</v>
      </c>
    </row>
    <row r="51" ht="71.25">
      <c r="A51" s="24" t="s">
        <v>83</v>
      </c>
      <c r="B51" s="40" t="s">
        <v>143</v>
      </c>
      <c r="C51" s="25" t="s">
        <v>144</v>
      </c>
      <c r="D51" s="322" t="e">
        <f t="shared" si="195"/>
        <v>#GETTING_DATA</v>
      </c>
      <c r="E51" s="67" t="s">
        <v>258</v>
      </c>
      <c r="F51" s="67" t="s">
        <v>258</v>
      </c>
      <c r="G51" s="67" t="s">
        <v>258</v>
      </c>
      <c r="H51" s="67" t="s">
        <v>258</v>
      </c>
      <c r="I51" s="321" t="e">
        <f t="shared" si="194"/>
        <v>#GETTING_DATA</v>
      </c>
      <c r="J51" s="67" t="s">
        <v>258</v>
      </c>
      <c r="K51" s="323">
        <f>3!K54</f>
        <v>3.3349999999999995</v>
      </c>
      <c r="L51" s="242">
        <f>3!F54</f>
        <v>2019</v>
      </c>
      <c r="M51" s="67" t="s">
        <v>258</v>
      </c>
      <c r="N51" s="237" t="s">
        <v>904</v>
      </c>
      <c r="O51" s="67" t="s">
        <v>258</v>
      </c>
      <c r="P51" s="67" t="s">
        <v>258</v>
      </c>
      <c r="Q51" s="67" t="s">
        <v>258</v>
      </c>
      <c r="R51" s="67" t="s">
        <v>258</v>
      </c>
      <c r="S51" s="67" t="s">
        <v>258</v>
      </c>
    </row>
    <row r="52" ht="71.25">
      <c r="A52" s="24" t="s">
        <v>86</v>
      </c>
      <c r="B52" s="48" t="s">
        <v>145</v>
      </c>
      <c r="C52" s="25" t="s">
        <v>146</v>
      </c>
      <c r="D52" s="322" t="e">
        <f t="shared" si="195"/>
        <v>#GETTING_DATA</v>
      </c>
      <c r="E52" s="67" t="s">
        <v>258</v>
      </c>
      <c r="F52" s="67" t="s">
        <v>258</v>
      </c>
      <c r="G52" s="67" t="s">
        <v>258</v>
      </c>
      <c r="H52" s="67" t="s">
        <v>258</v>
      </c>
      <c r="I52" s="321" t="e">
        <f t="shared" si="194"/>
        <v>#GETTING_DATA</v>
      </c>
      <c r="J52" s="67" t="s">
        <v>258</v>
      </c>
      <c r="K52" s="323">
        <f>3!K55</f>
        <v>1.7936999999999999</v>
      </c>
      <c r="L52" s="242">
        <f>3!F55</f>
        <v>2019</v>
      </c>
      <c r="M52" s="67" t="s">
        <v>258</v>
      </c>
      <c r="N52" s="237" t="s">
        <v>904</v>
      </c>
      <c r="O52" s="67" t="s">
        <v>258</v>
      </c>
      <c r="P52" s="67" t="s">
        <v>258</v>
      </c>
      <c r="Q52" s="67" t="s">
        <v>258</v>
      </c>
      <c r="R52" s="67" t="s">
        <v>258</v>
      </c>
      <c r="S52" s="67" t="s">
        <v>258</v>
      </c>
    </row>
    <row r="53" ht="71.25">
      <c r="A53" s="24" t="s">
        <v>89</v>
      </c>
      <c r="B53" s="48" t="s">
        <v>147</v>
      </c>
      <c r="C53" s="25" t="s">
        <v>148</v>
      </c>
      <c r="D53" s="322" t="e">
        <f t="shared" si="195"/>
        <v>#GETTING_DATA</v>
      </c>
      <c r="E53" s="67" t="s">
        <v>258</v>
      </c>
      <c r="F53" s="67" t="s">
        <v>258</v>
      </c>
      <c r="G53" s="67" t="s">
        <v>258</v>
      </c>
      <c r="H53" s="67" t="s">
        <v>258</v>
      </c>
      <c r="I53" s="321" t="e">
        <f t="shared" si="194"/>
        <v>#GETTING_DATA</v>
      </c>
      <c r="J53" s="67" t="s">
        <v>258</v>
      </c>
      <c r="K53" s="323">
        <f>3!K56</f>
        <v>4.0019999999999998</v>
      </c>
      <c r="L53" s="242">
        <f>3!F56</f>
        <v>2020</v>
      </c>
      <c r="M53" s="67" t="s">
        <v>258</v>
      </c>
      <c r="N53" s="237" t="s">
        <v>904</v>
      </c>
      <c r="O53" s="67" t="s">
        <v>258</v>
      </c>
      <c r="P53" s="67" t="s">
        <v>258</v>
      </c>
      <c r="Q53" s="67" t="s">
        <v>258</v>
      </c>
      <c r="R53" s="67" t="s">
        <v>258</v>
      </c>
      <c r="S53" s="67" t="s">
        <v>258</v>
      </c>
    </row>
    <row r="54" ht="45">
      <c r="A54" s="24" t="s">
        <v>92</v>
      </c>
      <c r="B54" s="40" t="s">
        <v>149</v>
      </c>
      <c r="C54" s="25" t="s">
        <v>150</v>
      </c>
      <c r="D54" s="322" t="e">
        <f t="shared" si="195"/>
        <v>#GETTING_DATA</v>
      </c>
      <c r="E54" s="67" t="s">
        <v>258</v>
      </c>
      <c r="F54" s="67" t="s">
        <v>258</v>
      </c>
      <c r="G54" s="67" t="s">
        <v>258</v>
      </c>
      <c r="H54" s="67" t="s">
        <v>258</v>
      </c>
      <c r="I54" s="321" t="e">
        <f t="shared" si="194"/>
        <v>#GETTING_DATA</v>
      </c>
      <c r="J54" s="67" t="s">
        <v>258</v>
      </c>
      <c r="K54" s="323">
        <f>3!K57</f>
        <v>1.702</v>
      </c>
      <c r="L54" s="242">
        <f>3!F57</f>
        <v>2020</v>
      </c>
      <c r="M54" s="67" t="s">
        <v>258</v>
      </c>
      <c r="N54" s="67" t="s">
        <v>258</v>
      </c>
      <c r="O54" s="67" t="s">
        <v>258</v>
      </c>
      <c r="P54" s="67" t="s">
        <v>258</v>
      </c>
      <c r="Q54" s="67" t="s">
        <v>258</v>
      </c>
      <c r="R54" s="67" t="s">
        <v>258</v>
      </c>
      <c r="S54" s="67" t="s">
        <v>258</v>
      </c>
    </row>
    <row r="55" ht="15.75">
      <c r="A55" s="28"/>
      <c r="B55" s="52" t="s">
        <v>151</v>
      </c>
      <c r="C55" s="67" t="s">
        <v>258</v>
      </c>
      <c r="D55" s="322" t="e">
        <f t="shared" si="195"/>
        <v>#GETTING_DATA</v>
      </c>
      <c r="E55" s="67" t="s">
        <v>258</v>
      </c>
      <c r="F55" s="67" t="s">
        <v>258</v>
      </c>
      <c r="G55" s="67" t="s">
        <v>258</v>
      </c>
      <c r="H55" s="67" t="s">
        <v>258</v>
      </c>
      <c r="I55" s="321" t="e">
        <f t="shared" si="194"/>
        <v>#GETTING_DATA</v>
      </c>
      <c r="J55" s="67" t="s">
        <v>258</v>
      </c>
      <c r="K55" s="323">
        <f>3!K58</f>
        <v>20.025600000000001</v>
      </c>
      <c r="L55" s="242">
        <f>3!F58</f>
        <v>0</v>
      </c>
      <c r="M55" s="67" t="s">
        <v>258</v>
      </c>
      <c r="N55" s="67" t="s">
        <v>258</v>
      </c>
      <c r="O55" s="67" t="s">
        <v>258</v>
      </c>
      <c r="P55" s="67" t="s">
        <v>258</v>
      </c>
      <c r="Q55" s="67" t="s">
        <v>258</v>
      </c>
      <c r="R55" s="67" t="s">
        <v>258</v>
      </c>
      <c r="S55" s="67" t="s">
        <v>258</v>
      </c>
    </row>
    <row r="56" ht="45">
      <c r="A56" s="33" t="s">
        <v>77</v>
      </c>
      <c r="B56" s="34" t="s">
        <v>78</v>
      </c>
      <c r="C56" s="67" t="s">
        <v>258</v>
      </c>
      <c r="D56" s="322" t="e">
        <f t="shared" si="195"/>
        <v>#GETTING_DATA</v>
      </c>
      <c r="E56" s="67" t="s">
        <v>258</v>
      </c>
      <c r="F56" s="67" t="s">
        <v>258</v>
      </c>
      <c r="G56" s="67" t="s">
        <v>258</v>
      </c>
      <c r="H56" s="67" t="s">
        <v>258</v>
      </c>
      <c r="I56" s="321" t="e">
        <f t="shared" si="194"/>
        <v>#GETTING_DATA</v>
      </c>
      <c r="J56" s="67" t="s">
        <v>258</v>
      </c>
      <c r="K56" s="323">
        <f>3!K59</f>
        <v>20.025600000000001</v>
      </c>
      <c r="L56" s="242">
        <f>3!F59</f>
        <v>0</v>
      </c>
      <c r="M56" s="67" t="s">
        <v>258</v>
      </c>
      <c r="N56" s="67" t="s">
        <v>258</v>
      </c>
      <c r="O56" s="67" t="s">
        <v>258</v>
      </c>
      <c r="P56" s="67" t="s">
        <v>258</v>
      </c>
      <c r="Q56" s="67" t="s">
        <v>258</v>
      </c>
      <c r="R56" s="67" t="s">
        <v>258</v>
      </c>
      <c r="S56" s="67" t="s">
        <v>258</v>
      </c>
    </row>
    <row r="57" ht="45">
      <c r="A57" s="33" t="s">
        <v>79</v>
      </c>
      <c r="B57" s="34" t="s">
        <v>80</v>
      </c>
      <c r="C57" s="67" t="s">
        <v>258</v>
      </c>
      <c r="D57" s="322" t="e">
        <f t="shared" si="195"/>
        <v>#GETTING_DATA</v>
      </c>
      <c r="E57" s="67" t="s">
        <v>258</v>
      </c>
      <c r="F57" s="67" t="s">
        <v>258</v>
      </c>
      <c r="G57" s="67" t="s">
        <v>258</v>
      </c>
      <c r="H57" s="67" t="s">
        <v>258</v>
      </c>
      <c r="I57" s="321" t="e">
        <f t="shared" si="194"/>
        <v>#GETTING_DATA</v>
      </c>
      <c r="J57" s="67" t="s">
        <v>258</v>
      </c>
      <c r="K57" s="323">
        <f>3!K60</f>
        <v>8.6156000000000006</v>
      </c>
      <c r="L57" s="242">
        <f>3!F60</f>
        <v>0</v>
      </c>
      <c r="M57" s="67" t="s">
        <v>258</v>
      </c>
      <c r="N57" s="67" t="s">
        <v>258</v>
      </c>
      <c r="O57" s="67" t="s">
        <v>258</v>
      </c>
      <c r="P57" s="67" t="s">
        <v>258</v>
      </c>
      <c r="Q57" s="67" t="s">
        <v>258</v>
      </c>
      <c r="R57" s="67" t="s">
        <v>258</v>
      </c>
      <c r="S57" s="67" t="s">
        <v>258</v>
      </c>
    </row>
    <row r="58" ht="30">
      <c r="A58" s="33" t="s">
        <v>81</v>
      </c>
      <c r="B58" s="34" t="s">
        <v>82</v>
      </c>
      <c r="C58" s="67" t="s">
        <v>258</v>
      </c>
      <c r="D58" s="322" t="e">
        <f t="shared" si="195"/>
        <v>#GETTING_DATA</v>
      </c>
      <c r="E58" s="67" t="s">
        <v>258</v>
      </c>
      <c r="F58" s="67" t="s">
        <v>258</v>
      </c>
      <c r="G58" s="67" t="s">
        <v>258</v>
      </c>
      <c r="H58" s="67" t="s">
        <v>258</v>
      </c>
      <c r="I58" s="321" t="e">
        <f t="shared" si="194"/>
        <v>#GETTING_DATA</v>
      </c>
      <c r="J58" s="67" t="s">
        <v>258</v>
      </c>
      <c r="K58" s="323">
        <f>3!K61</f>
        <v>8.6156000000000006</v>
      </c>
      <c r="L58" s="242">
        <f>3!F61</f>
        <v>0</v>
      </c>
      <c r="M58" s="67" t="s">
        <v>258</v>
      </c>
      <c r="N58" s="67" t="s">
        <v>258</v>
      </c>
      <c r="O58" s="67" t="s">
        <v>258</v>
      </c>
      <c r="P58" s="67" t="s">
        <v>258</v>
      </c>
      <c r="Q58" s="67" t="s">
        <v>258</v>
      </c>
      <c r="R58" s="67" t="s">
        <v>258</v>
      </c>
      <c r="S58" s="67" t="s">
        <v>258</v>
      </c>
    </row>
    <row r="59" ht="71.25">
      <c r="A59" s="24" t="s">
        <v>83</v>
      </c>
      <c r="B59" s="40" t="s">
        <v>152</v>
      </c>
      <c r="C59" s="25" t="s">
        <v>153</v>
      </c>
      <c r="D59" s="322" t="e">
        <f t="shared" si="195"/>
        <v>#GETTING_DATA</v>
      </c>
      <c r="E59" s="67" t="s">
        <v>258</v>
      </c>
      <c r="F59" s="67" t="s">
        <v>258</v>
      </c>
      <c r="G59" s="67" t="s">
        <v>258</v>
      </c>
      <c r="H59" s="67" t="s">
        <v>258</v>
      </c>
      <c r="I59" s="321" t="e">
        <f t="shared" si="194"/>
        <v>#GETTING_DATA</v>
      </c>
      <c r="J59" s="67" t="s">
        <v>258</v>
      </c>
      <c r="K59" s="323">
        <f>3!K62</f>
        <v>4.609</v>
      </c>
      <c r="L59" s="242">
        <f>3!F62</f>
        <v>2019</v>
      </c>
      <c r="M59" s="67" t="s">
        <v>258</v>
      </c>
      <c r="N59" s="237" t="s">
        <v>904</v>
      </c>
      <c r="O59" s="67" t="s">
        <v>258</v>
      </c>
      <c r="P59" s="67" t="s">
        <v>258</v>
      </c>
      <c r="Q59" s="67" t="s">
        <v>258</v>
      </c>
      <c r="R59" s="67" t="s">
        <v>258</v>
      </c>
      <c r="S59" s="67" t="s">
        <v>258</v>
      </c>
    </row>
    <row r="60" ht="71.25">
      <c r="A60" s="24" t="s">
        <v>86</v>
      </c>
      <c r="B60" s="40" t="s">
        <v>154</v>
      </c>
      <c r="C60" s="25" t="s">
        <v>155</v>
      </c>
      <c r="D60" s="322" t="e">
        <f t="shared" si="195"/>
        <v>#GETTING_DATA</v>
      </c>
      <c r="E60" s="67" t="s">
        <v>258</v>
      </c>
      <c r="F60" s="67" t="s">
        <v>258</v>
      </c>
      <c r="G60" s="67" t="s">
        <v>258</v>
      </c>
      <c r="H60" s="67" t="s">
        <v>258</v>
      </c>
      <c r="I60" s="321" t="e">
        <f t="shared" si="194"/>
        <v>#GETTING_DATA</v>
      </c>
      <c r="J60" s="67" t="s">
        <v>258</v>
      </c>
      <c r="K60" s="323">
        <f>3!K63</f>
        <v>4.0066000000000006</v>
      </c>
      <c r="L60" s="242">
        <f>3!F63</f>
        <v>2019</v>
      </c>
      <c r="M60" s="67" t="s">
        <v>258</v>
      </c>
      <c r="N60" s="237" t="s">
        <v>904</v>
      </c>
      <c r="O60" s="67" t="s">
        <v>258</v>
      </c>
      <c r="P60" s="67" t="s">
        <v>258</v>
      </c>
      <c r="Q60" s="67" t="s">
        <v>258</v>
      </c>
      <c r="R60" s="67" t="s">
        <v>258</v>
      </c>
      <c r="S60" s="67" t="s">
        <v>258</v>
      </c>
    </row>
    <row r="61" ht="45">
      <c r="A61" s="33" t="s">
        <v>116</v>
      </c>
      <c r="B61" s="34" t="s">
        <v>117</v>
      </c>
      <c r="C61" s="67" t="s">
        <v>258</v>
      </c>
      <c r="D61" s="322" t="e">
        <f t="shared" si="195"/>
        <v>#GETTING_DATA</v>
      </c>
      <c r="E61" s="67" t="s">
        <v>258</v>
      </c>
      <c r="F61" s="67" t="s">
        <v>258</v>
      </c>
      <c r="G61" s="67" t="s">
        <v>258</v>
      </c>
      <c r="H61" s="67" t="s">
        <v>258</v>
      </c>
      <c r="I61" s="321" t="e">
        <f t="shared" si="194"/>
        <v>#GETTING_DATA</v>
      </c>
      <c r="J61" s="67" t="s">
        <v>258</v>
      </c>
      <c r="K61" s="323">
        <f>3!K64</f>
        <v>11.41</v>
      </c>
      <c r="L61" s="242">
        <f>3!F64</f>
        <v>0</v>
      </c>
      <c r="M61" s="67" t="s">
        <v>258</v>
      </c>
      <c r="N61" s="67" t="s">
        <v>258</v>
      </c>
      <c r="O61" s="67" t="s">
        <v>258</v>
      </c>
      <c r="P61" s="67" t="s">
        <v>258</v>
      </c>
      <c r="Q61" s="67" t="s">
        <v>258</v>
      </c>
      <c r="R61" s="67" t="s">
        <v>258</v>
      </c>
      <c r="S61" s="67" t="s">
        <v>258</v>
      </c>
    </row>
    <row r="62" ht="45">
      <c r="A62" s="33" t="s">
        <v>118</v>
      </c>
      <c r="B62" s="34" t="s">
        <v>119</v>
      </c>
      <c r="C62" s="67" t="s">
        <v>258</v>
      </c>
      <c r="D62" s="322" t="e">
        <f t="shared" si="195"/>
        <v>#GETTING_DATA</v>
      </c>
      <c r="E62" s="67" t="s">
        <v>258</v>
      </c>
      <c r="F62" s="67" t="s">
        <v>258</v>
      </c>
      <c r="G62" s="67" t="s">
        <v>258</v>
      </c>
      <c r="H62" s="67" t="s">
        <v>258</v>
      </c>
      <c r="I62" s="321" t="e">
        <f t="shared" si="194"/>
        <v>#GETTING_DATA</v>
      </c>
      <c r="J62" s="67" t="s">
        <v>258</v>
      </c>
      <c r="K62" s="323">
        <f>3!K65</f>
        <v>11.41</v>
      </c>
      <c r="L62" s="242">
        <f>3!F65</f>
        <v>0</v>
      </c>
      <c r="M62" s="67" t="s">
        <v>258</v>
      </c>
      <c r="N62" s="67" t="s">
        <v>258</v>
      </c>
      <c r="O62" s="67" t="s">
        <v>258</v>
      </c>
      <c r="P62" s="67" t="s">
        <v>258</v>
      </c>
      <c r="Q62" s="67" t="s">
        <v>258</v>
      </c>
      <c r="R62" s="67" t="s">
        <v>258</v>
      </c>
      <c r="S62" s="67" t="s">
        <v>258</v>
      </c>
    </row>
    <row r="63" ht="60">
      <c r="A63" s="24" t="s">
        <v>120</v>
      </c>
      <c r="B63" s="40" t="s">
        <v>156</v>
      </c>
      <c r="C63" s="25" t="s">
        <v>155</v>
      </c>
      <c r="D63" s="322" t="e">
        <f t="shared" si="195"/>
        <v>#GETTING_DATA</v>
      </c>
      <c r="E63" s="67" t="s">
        <v>258</v>
      </c>
      <c r="F63" s="67" t="s">
        <v>258</v>
      </c>
      <c r="G63" s="67" t="s">
        <v>258</v>
      </c>
      <c r="H63" s="67" t="s">
        <v>258</v>
      </c>
      <c r="I63" s="321" t="e">
        <f t="shared" si="194"/>
        <v>#GETTING_DATA</v>
      </c>
      <c r="J63" s="67" t="s">
        <v>258</v>
      </c>
      <c r="K63" s="323">
        <f>3!K66</f>
        <v>11.41</v>
      </c>
      <c r="L63" s="242">
        <f>3!F66</f>
        <v>2018</v>
      </c>
      <c r="M63" s="67" t="s">
        <v>258</v>
      </c>
      <c r="N63" s="67" t="s">
        <v>258</v>
      </c>
      <c r="O63" s="67" t="s">
        <v>258</v>
      </c>
      <c r="P63" s="67" t="s">
        <v>258</v>
      </c>
      <c r="Q63" s="67" t="s">
        <v>258</v>
      </c>
      <c r="R63" s="67" t="s">
        <v>258</v>
      </c>
      <c r="S63" s="67" t="s">
        <v>258</v>
      </c>
    </row>
    <row r="64" ht="15.75">
      <c r="A64" s="28"/>
      <c r="B64" s="217" t="s">
        <v>157</v>
      </c>
      <c r="C64" s="67" t="s">
        <v>258</v>
      </c>
      <c r="D64" s="322" t="e">
        <f t="shared" si="195"/>
        <v>#GETTING_DATA</v>
      </c>
      <c r="E64" s="67" t="s">
        <v>258</v>
      </c>
      <c r="F64" s="67" t="s">
        <v>258</v>
      </c>
      <c r="G64" s="67" t="s">
        <v>258</v>
      </c>
      <c r="H64" s="67" t="s">
        <v>258</v>
      </c>
      <c r="I64" s="321" t="e">
        <f t="shared" si="194"/>
        <v>#GETTING_DATA</v>
      </c>
      <c r="J64" s="67" t="s">
        <v>258</v>
      </c>
      <c r="K64" s="323">
        <f>3!K67</f>
        <v>144.67681999999999</v>
      </c>
      <c r="L64" s="242">
        <f>3!F67</f>
        <v>0</v>
      </c>
      <c r="M64" s="67" t="s">
        <v>258</v>
      </c>
      <c r="N64" s="67" t="s">
        <v>258</v>
      </c>
      <c r="O64" s="67" t="s">
        <v>258</v>
      </c>
      <c r="P64" s="67" t="s">
        <v>258</v>
      </c>
      <c r="Q64" s="67" t="s">
        <v>258</v>
      </c>
      <c r="R64" s="67" t="s">
        <v>258</v>
      </c>
      <c r="S64" s="67" t="s">
        <v>258</v>
      </c>
    </row>
    <row r="65" ht="47.25">
      <c r="A65" s="33" t="s">
        <v>77</v>
      </c>
      <c r="B65" s="34" t="s">
        <v>78</v>
      </c>
      <c r="C65" s="67" t="s">
        <v>258</v>
      </c>
      <c r="D65" s="322" t="e">
        <f t="shared" si="195"/>
        <v>#GETTING_DATA</v>
      </c>
      <c r="E65" s="67" t="s">
        <v>258</v>
      </c>
      <c r="F65" s="67" t="s">
        <v>258</v>
      </c>
      <c r="G65" s="67" t="s">
        <v>258</v>
      </c>
      <c r="H65" s="67" t="s">
        <v>258</v>
      </c>
      <c r="I65" s="321" t="e">
        <f t="shared" si="194"/>
        <v>#GETTING_DATA</v>
      </c>
      <c r="J65" s="67" t="s">
        <v>258</v>
      </c>
      <c r="K65" s="323">
        <f>3!K68</f>
        <v>144.67681999999999</v>
      </c>
      <c r="L65" s="242">
        <f>3!F68</f>
        <v>0</v>
      </c>
      <c r="M65" s="67" t="s">
        <v>258</v>
      </c>
      <c r="N65" s="67" t="s">
        <v>258</v>
      </c>
      <c r="O65" s="67" t="s">
        <v>258</v>
      </c>
      <c r="P65" s="67" t="s">
        <v>258</v>
      </c>
      <c r="Q65" s="67" t="s">
        <v>258</v>
      </c>
      <c r="R65" s="67" t="s">
        <v>258</v>
      </c>
      <c r="S65" s="67" t="s">
        <v>258</v>
      </c>
    </row>
    <row r="66" ht="78.75">
      <c r="A66" s="33" t="s">
        <v>124</v>
      </c>
      <c r="B66" s="34" t="s">
        <v>125</v>
      </c>
      <c r="C66" s="67" t="s">
        <v>258</v>
      </c>
      <c r="D66" s="322" t="e">
        <f t="shared" si="195"/>
        <v>#GETTING_DATA</v>
      </c>
      <c r="E66" s="67" t="s">
        <v>258</v>
      </c>
      <c r="F66" s="67" t="s">
        <v>258</v>
      </c>
      <c r="G66" s="67" t="s">
        <v>258</v>
      </c>
      <c r="H66" s="67" t="s">
        <v>258</v>
      </c>
      <c r="I66" s="321" t="e">
        <f t="shared" si="194"/>
        <v>#GETTING_DATA</v>
      </c>
      <c r="J66" s="67" t="s">
        <v>258</v>
      </c>
      <c r="K66" s="323">
        <f>3!K69</f>
        <v>79</v>
      </c>
      <c r="L66" s="242">
        <f>3!F69</f>
        <v>0</v>
      </c>
      <c r="M66" s="67" t="s">
        <v>258</v>
      </c>
      <c r="N66" s="67" t="s">
        <v>258</v>
      </c>
      <c r="O66" s="67" t="s">
        <v>258</v>
      </c>
      <c r="P66" s="67" t="s">
        <v>258</v>
      </c>
      <c r="Q66" s="67" t="s">
        <v>258</v>
      </c>
      <c r="R66" s="67" t="s">
        <v>258</v>
      </c>
      <c r="S66" s="67" t="s">
        <v>258</v>
      </c>
    </row>
    <row r="67" ht="78.75">
      <c r="A67" s="33" t="s">
        <v>126</v>
      </c>
      <c r="B67" s="34" t="s">
        <v>127</v>
      </c>
      <c r="C67" s="67" t="s">
        <v>258</v>
      </c>
      <c r="D67" s="322" t="e">
        <f t="shared" si="195"/>
        <v>#GETTING_DATA</v>
      </c>
      <c r="E67" s="67" t="s">
        <v>258</v>
      </c>
      <c r="F67" s="67" t="s">
        <v>258</v>
      </c>
      <c r="G67" s="67" t="s">
        <v>258</v>
      </c>
      <c r="H67" s="67" t="s">
        <v>258</v>
      </c>
      <c r="I67" s="321" t="e">
        <f t="shared" si="194"/>
        <v>#GETTING_DATA</v>
      </c>
      <c r="J67" s="67" t="s">
        <v>258</v>
      </c>
      <c r="K67" s="323">
        <f>3!K70</f>
        <v>79</v>
      </c>
      <c r="L67" s="242">
        <f>3!F70</f>
        <v>0</v>
      </c>
      <c r="M67" s="67" t="s">
        <v>258</v>
      </c>
      <c r="N67" s="67" t="s">
        <v>258</v>
      </c>
      <c r="O67" s="67" t="s">
        <v>258</v>
      </c>
      <c r="P67" s="67" t="s">
        <v>258</v>
      </c>
      <c r="Q67" s="67" t="s">
        <v>258</v>
      </c>
      <c r="R67" s="67" t="s">
        <v>258</v>
      </c>
      <c r="S67" s="67" t="s">
        <v>258</v>
      </c>
    </row>
    <row r="68" ht="63">
      <c r="A68" s="24" t="s">
        <v>128</v>
      </c>
      <c r="B68" s="48" t="s">
        <v>158</v>
      </c>
      <c r="C68" s="25" t="s">
        <v>159</v>
      </c>
      <c r="D68" s="322" t="e">
        <f t="shared" si="195"/>
        <v>#GETTING_DATA</v>
      </c>
      <c r="E68" s="67" t="s">
        <v>258</v>
      </c>
      <c r="F68" s="67" t="s">
        <v>258</v>
      </c>
      <c r="G68" s="67" t="s">
        <v>258</v>
      </c>
      <c r="H68" s="67" t="s">
        <v>258</v>
      </c>
      <c r="I68" s="321" t="e">
        <f t="shared" si="194"/>
        <v>#GETTING_DATA</v>
      </c>
      <c r="J68" s="67" t="s">
        <v>258</v>
      </c>
      <c r="K68" s="323">
        <f>3!K71</f>
        <v>4</v>
      </c>
      <c r="L68" s="242">
        <f>3!F71</f>
        <v>2018</v>
      </c>
      <c r="M68" s="67" t="s">
        <v>258</v>
      </c>
      <c r="N68" s="237" t="s">
        <v>917</v>
      </c>
      <c r="O68" s="67" t="s">
        <v>258</v>
      </c>
      <c r="P68" s="67" t="s">
        <v>258</v>
      </c>
      <c r="Q68" s="67" t="s">
        <v>258</v>
      </c>
      <c r="R68" s="67" t="s">
        <v>258</v>
      </c>
      <c r="S68" s="67" t="s">
        <v>258</v>
      </c>
    </row>
    <row r="69" ht="110.25">
      <c r="A69" s="24" t="s">
        <v>131</v>
      </c>
      <c r="B69" s="48" t="s">
        <v>160</v>
      </c>
      <c r="C69" s="25" t="s">
        <v>161</v>
      </c>
      <c r="D69" s="322" t="e">
        <f t="shared" si="195"/>
        <v>#GETTING_DATA</v>
      </c>
      <c r="E69" s="67" t="s">
        <v>258</v>
      </c>
      <c r="F69" s="67" t="s">
        <v>258</v>
      </c>
      <c r="G69" s="67" t="s">
        <v>258</v>
      </c>
      <c r="H69" s="67" t="s">
        <v>258</v>
      </c>
      <c r="I69" s="321" t="e">
        <f t="shared" si="194"/>
        <v>#GETTING_DATA</v>
      </c>
      <c r="J69" s="67" t="s">
        <v>258</v>
      </c>
      <c r="K69" s="323">
        <f>3!K72</f>
        <v>21.5</v>
      </c>
      <c r="L69" s="242">
        <f>3!F72</f>
        <v>2020</v>
      </c>
      <c r="M69" s="67" t="s">
        <v>258</v>
      </c>
      <c r="N69" s="237" t="s">
        <v>917</v>
      </c>
      <c r="O69" s="67" t="s">
        <v>258</v>
      </c>
      <c r="P69" s="67" t="s">
        <v>258</v>
      </c>
      <c r="Q69" s="67" t="s">
        <v>258</v>
      </c>
      <c r="R69" s="67" t="s">
        <v>258</v>
      </c>
      <c r="S69" s="67" t="s">
        <v>258</v>
      </c>
    </row>
    <row r="70" ht="94.5">
      <c r="A70" s="24" t="s">
        <v>162</v>
      </c>
      <c r="B70" s="48" t="s">
        <v>163</v>
      </c>
      <c r="C70" s="25" t="s">
        <v>164</v>
      </c>
      <c r="D70" s="322" t="e">
        <f t="shared" si="195"/>
        <v>#GETTING_DATA</v>
      </c>
      <c r="E70" s="67" t="s">
        <v>258</v>
      </c>
      <c r="F70" s="67" t="s">
        <v>258</v>
      </c>
      <c r="G70" s="67" t="s">
        <v>258</v>
      </c>
      <c r="H70" s="67" t="s">
        <v>258</v>
      </c>
      <c r="I70" s="321" t="e">
        <f t="shared" si="194"/>
        <v>#GETTING_DATA</v>
      </c>
      <c r="J70" s="67" t="s">
        <v>258</v>
      </c>
      <c r="K70" s="323">
        <f>3!K73</f>
        <v>8</v>
      </c>
      <c r="L70" s="242">
        <f>3!F73</f>
        <v>2020</v>
      </c>
      <c r="M70" s="67" t="s">
        <v>258</v>
      </c>
      <c r="N70" s="237" t="s">
        <v>917</v>
      </c>
      <c r="O70" s="67" t="s">
        <v>258</v>
      </c>
      <c r="P70" s="67" t="s">
        <v>258</v>
      </c>
      <c r="Q70" s="67" t="s">
        <v>258</v>
      </c>
      <c r="R70" s="67" t="s">
        <v>258</v>
      </c>
      <c r="S70" s="67" t="s">
        <v>258</v>
      </c>
    </row>
    <row r="71" ht="63">
      <c r="A71" s="24" t="s">
        <v>165</v>
      </c>
      <c r="B71" s="48" t="s">
        <v>166</v>
      </c>
      <c r="C71" s="25" t="s">
        <v>167</v>
      </c>
      <c r="D71" s="322" t="e">
        <f t="shared" si="195"/>
        <v>#GETTING_DATA</v>
      </c>
      <c r="E71" s="67" t="s">
        <v>258</v>
      </c>
      <c r="F71" s="67" t="s">
        <v>258</v>
      </c>
      <c r="G71" s="67" t="s">
        <v>258</v>
      </c>
      <c r="H71" s="67" t="s">
        <v>258</v>
      </c>
      <c r="I71" s="321" t="e">
        <f t="shared" si="194"/>
        <v>#GETTING_DATA</v>
      </c>
      <c r="J71" s="67" t="s">
        <v>258</v>
      </c>
      <c r="K71" s="323">
        <f>3!K74</f>
        <v>7</v>
      </c>
      <c r="L71" s="242">
        <f>3!F74</f>
        <v>2018</v>
      </c>
      <c r="M71" s="67" t="s">
        <v>258</v>
      </c>
      <c r="N71" s="237" t="s">
        <v>917</v>
      </c>
      <c r="O71" s="67" t="s">
        <v>258</v>
      </c>
      <c r="P71" s="67" t="s">
        <v>258</v>
      </c>
      <c r="Q71" s="67" t="s">
        <v>258</v>
      </c>
      <c r="R71" s="67" t="s">
        <v>258</v>
      </c>
      <c r="S71" s="67" t="s">
        <v>258</v>
      </c>
    </row>
    <row r="72" ht="94.5">
      <c r="A72" s="24" t="s">
        <v>168</v>
      </c>
      <c r="B72" s="48" t="s">
        <v>169</v>
      </c>
      <c r="C72" s="25" t="s">
        <v>170</v>
      </c>
      <c r="D72" s="322" t="e">
        <f t="shared" si="195"/>
        <v>#GETTING_DATA</v>
      </c>
      <c r="E72" s="67" t="s">
        <v>258</v>
      </c>
      <c r="F72" s="67" t="s">
        <v>258</v>
      </c>
      <c r="G72" s="67" t="s">
        <v>258</v>
      </c>
      <c r="H72" s="67" t="s">
        <v>258</v>
      </c>
      <c r="I72" s="321" t="e">
        <f t="shared" si="194"/>
        <v>#GETTING_DATA</v>
      </c>
      <c r="J72" s="67" t="s">
        <v>258</v>
      </c>
      <c r="K72" s="323">
        <f>3!K75</f>
        <v>24.5</v>
      </c>
      <c r="L72" s="242">
        <f>3!F75</f>
        <v>2020</v>
      </c>
      <c r="M72" s="67" t="s">
        <v>258</v>
      </c>
      <c r="N72" s="237" t="s">
        <v>917</v>
      </c>
      <c r="O72" s="67" t="s">
        <v>258</v>
      </c>
      <c r="P72" s="67" t="s">
        <v>258</v>
      </c>
      <c r="Q72" s="67" t="s">
        <v>258</v>
      </c>
      <c r="R72" s="67" t="s">
        <v>258</v>
      </c>
      <c r="S72" s="67" t="s">
        <v>258</v>
      </c>
    </row>
    <row r="73" ht="94.5">
      <c r="A73" s="24" t="s">
        <v>171</v>
      </c>
      <c r="B73" s="48" t="s">
        <v>172</v>
      </c>
      <c r="C73" s="25" t="s">
        <v>173</v>
      </c>
      <c r="D73" s="322" t="e">
        <f t="shared" si="195"/>
        <v>#GETTING_DATA</v>
      </c>
      <c r="E73" s="67" t="s">
        <v>258</v>
      </c>
      <c r="F73" s="67" t="s">
        <v>258</v>
      </c>
      <c r="G73" s="67" t="s">
        <v>258</v>
      </c>
      <c r="H73" s="67" t="s">
        <v>258</v>
      </c>
      <c r="I73" s="321" t="e">
        <f t="shared" si="194"/>
        <v>#GETTING_DATA</v>
      </c>
      <c r="J73" s="67" t="s">
        <v>258</v>
      </c>
      <c r="K73" s="323">
        <f>3!K76</f>
        <v>14</v>
      </c>
      <c r="L73" s="242">
        <f>3!F76</f>
        <v>2020</v>
      </c>
      <c r="M73" s="67" t="s">
        <v>258</v>
      </c>
      <c r="N73" s="237" t="s">
        <v>917</v>
      </c>
      <c r="O73" s="67" t="s">
        <v>258</v>
      </c>
      <c r="P73" s="67" t="s">
        <v>258</v>
      </c>
      <c r="Q73" s="67" t="s">
        <v>258</v>
      </c>
      <c r="R73" s="67" t="s">
        <v>258</v>
      </c>
      <c r="S73" s="67" t="s">
        <v>258</v>
      </c>
    </row>
    <row r="74" ht="47.25">
      <c r="A74" s="33" t="s">
        <v>79</v>
      </c>
      <c r="B74" s="34" t="s">
        <v>80</v>
      </c>
      <c r="C74" s="67" t="s">
        <v>258</v>
      </c>
      <c r="D74" s="322" t="e">
        <f t="shared" si="195"/>
        <v>#GETTING_DATA</v>
      </c>
      <c r="E74" s="67" t="s">
        <v>258</v>
      </c>
      <c r="F74" s="67" t="s">
        <v>258</v>
      </c>
      <c r="G74" s="67" t="s">
        <v>258</v>
      </c>
      <c r="H74" s="67" t="s">
        <v>258</v>
      </c>
      <c r="I74" s="321" t="e">
        <f t="shared" si="194"/>
        <v>#GETTING_DATA</v>
      </c>
      <c r="J74" s="67" t="s">
        <v>258</v>
      </c>
      <c r="K74" s="323">
        <f>3!K77</f>
        <v>65.676819999999992</v>
      </c>
      <c r="L74" s="242">
        <f>3!F77</f>
        <v>0</v>
      </c>
      <c r="M74" s="67" t="s">
        <v>258</v>
      </c>
      <c r="N74" s="67" t="s">
        <v>258</v>
      </c>
      <c r="O74" s="67" t="s">
        <v>258</v>
      </c>
      <c r="P74" s="67" t="s">
        <v>258</v>
      </c>
      <c r="Q74" s="67" t="s">
        <v>258</v>
      </c>
      <c r="R74" s="67" t="s">
        <v>258</v>
      </c>
      <c r="S74" s="67" t="s">
        <v>258</v>
      </c>
    </row>
    <row r="75" ht="31.5">
      <c r="A75" s="33" t="s">
        <v>81</v>
      </c>
      <c r="B75" s="34" t="s">
        <v>82</v>
      </c>
      <c r="C75" s="67" t="s">
        <v>258</v>
      </c>
      <c r="D75" s="322" t="e">
        <f t="shared" si="195"/>
        <v>#GETTING_DATA</v>
      </c>
      <c r="E75" s="67" t="s">
        <v>258</v>
      </c>
      <c r="F75" s="67" t="s">
        <v>258</v>
      </c>
      <c r="G75" s="67" t="s">
        <v>258</v>
      </c>
      <c r="H75" s="67" t="s">
        <v>258</v>
      </c>
      <c r="I75" s="321" t="e">
        <f t="shared" si="194"/>
        <v>#GETTING_DATA</v>
      </c>
      <c r="J75" s="67" t="s">
        <v>258</v>
      </c>
      <c r="K75" s="323">
        <f>3!K78</f>
        <v>65.676819999999992</v>
      </c>
      <c r="L75" s="242">
        <f>3!F78</f>
        <v>0</v>
      </c>
      <c r="M75" s="67" t="s">
        <v>258</v>
      </c>
      <c r="N75" s="67" t="s">
        <v>258</v>
      </c>
      <c r="O75" s="67" t="s">
        <v>258</v>
      </c>
      <c r="P75" s="67" t="s">
        <v>258</v>
      </c>
      <c r="Q75" s="67" t="s">
        <v>258</v>
      </c>
      <c r="R75" s="67" t="s">
        <v>258</v>
      </c>
      <c r="S75" s="67" t="s">
        <v>258</v>
      </c>
    </row>
    <row r="76" ht="75">
      <c r="A76" s="24" t="s">
        <v>83</v>
      </c>
      <c r="B76" s="48" t="s">
        <v>174</v>
      </c>
      <c r="C76" s="25" t="s">
        <v>175</v>
      </c>
      <c r="D76" s="322" t="e">
        <f t="shared" si="195"/>
        <v>#GETTING_DATA</v>
      </c>
      <c r="E76" s="67" t="s">
        <v>258</v>
      </c>
      <c r="F76" s="67" t="s">
        <v>258</v>
      </c>
      <c r="G76" s="67" t="s">
        <v>258</v>
      </c>
      <c r="H76" s="67" t="s">
        <v>258</v>
      </c>
      <c r="I76" s="321" t="e">
        <f t="shared" si="194"/>
        <v>#GETTING_DATA</v>
      </c>
      <c r="J76" s="67" t="s">
        <v>258</v>
      </c>
      <c r="K76" s="323">
        <f>3!K79</f>
        <v>4.048</v>
      </c>
      <c r="L76" s="242">
        <f>3!F79</f>
        <v>2019</v>
      </c>
      <c r="M76" s="67" t="s">
        <v>258</v>
      </c>
      <c r="N76" s="237" t="s">
        <v>904</v>
      </c>
      <c r="O76" s="67" t="s">
        <v>258</v>
      </c>
      <c r="P76" s="67" t="s">
        <v>258</v>
      </c>
      <c r="Q76" s="67" t="s">
        <v>258</v>
      </c>
      <c r="R76" s="67" t="s">
        <v>258</v>
      </c>
      <c r="S76" s="67" t="s">
        <v>258</v>
      </c>
    </row>
    <row r="77" ht="75">
      <c r="A77" s="24" t="s">
        <v>86</v>
      </c>
      <c r="B77" s="48" t="s">
        <v>176</v>
      </c>
      <c r="C77" s="25" t="s">
        <v>177</v>
      </c>
      <c r="D77" s="322" t="e">
        <f t="shared" si="195"/>
        <v>#GETTING_DATA</v>
      </c>
      <c r="E77" s="67" t="s">
        <v>258</v>
      </c>
      <c r="F77" s="67" t="s">
        <v>258</v>
      </c>
      <c r="G77" s="67" t="s">
        <v>258</v>
      </c>
      <c r="H77" s="67" t="s">
        <v>258</v>
      </c>
      <c r="I77" s="321" t="e">
        <f t="shared" si="194"/>
        <v>#GETTING_DATA</v>
      </c>
      <c r="J77" s="67" t="s">
        <v>258</v>
      </c>
      <c r="K77" s="323">
        <f>3!K80</f>
        <v>2.9794199999999993</v>
      </c>
      <c r="L77" s="242">
        <f>3!F80</f>
        <v>2019</v>
      </c>
      <c r="M77" s="67" t="s">
        <v>258</v>
      </c>
      <c r="N77" s="237" t="s">
        <v>904</v>
      </c>
      <c r="O77" s="67" t="s">
        <v>258</v>
      </c>
      <c r="P77" s="67" t="s">
        <v>258</v>
      </c>
      <c r="Q77" s="67" t="s">
        <v>258</v>
      </c>
      <c r="R77" s="67" t="s">
        <v>258</v>
      </c>
      <c r="S77" s="67" t="s">
        <v>258</v>
      </c>
    </row>
    <row r="78" ht="75">
      <c r="A78" s="24" t="s">
        <v>89</v>
      </c>
      <c r="B78" s="48" t="s">
        <v>178</v>
      </c>
      <c r="C78" s="25" t="s">
        <v>179</v>
      </c>
      <c r="D78" s="322" t="e">
        <f t="shared" si="195"/>
        <v>#GETTING_DATA</v>
      </c>
      <c r="E78" s="67" t="s">
        <v>258</v>
      </c>
      <c r="F78" s="67" t="s">
        <v>258</v>
      </c>
      <c r="G78" s="67" t="s">
        <v>258</v>
      </c>
      <c r="H78" s="67" t="s">
        <v>258</v>
      </c>
      <c r="I78" s="321" t="e">
        <f t="shared" si="194"/>
        <v>#GETTING_DATA</v>
      </c>
      <c r="J78" s="67" t="s">
        <v>258</v>
      </c>
      <c r="K78" s="323">
        <f>3!K81</f>
        <v>1.907</v>
      </c>
      <c r="L78" s="242">
        <f>3!F81</f>
        <v>2019</v>
      </c>
      <c r="M78" s="67" t="s">
        <v>258</v>
      </c>
      <c r="N78" s="237" t="s">
        <v>904</v>
      </c>
      <c r="O78" s="67" t="s">
        <v>258</v>
      </c>
      <c r="P78" s="67" t="s">
        <v>258</v>
      </c>
      <c r="Q78" s="67" t="s">
        <v>258</v>
      </c>
      <c r="R78" s="67" t="s">
        <v>258</v>
      </c>
      <c r="S78" s="67" t="s">
        <v>258</v>
      </c>
    </row>
    <row r="79" ht="75">
      <c r="A79" s="24" t="s">
        <v>92</v>
      </c>
      <c r="B79" s="48" t="s">
        <v>180</v>
      </c>
      <c r="C79" s="25" t="s">
        <v>181</v>
      </c>
      <c r="D79" s="322" t="e">
        <f t="shared" si="195"/>
        <v>#GETTING_DATA</v>
      </c>
      <c r="E79" s="67" t="s">
        <v>258</v>
      </c>
      <c r="F79" s="67" t="s">
        <v>258</v>
      </c>
      <c r="G79" s="67" t="s">
        <v>258</v>
      </c>
      <c r="H79" s="67" t="s">
        <v>258</v>
      </c>
      <c r="I79" s="321" t="e">
        <f t="shared" ref="I79:I85" si="196">D79</f>
        <v>#GETTING_DATA</v>
      </c>
      <c r="J79" s="67" t="s">
        <v>258</v>
      </c>
      <c r="K79" s="323">
        <f>3!K82</f>
        <v>4.7149999999999999</v>
      </c>
      <c r="L79" s="242">
        <f>3!F82</f>
        <v>2019</v>
      </c>
      <c r="M79" s="67" t="s">
        <v>258</v>
      </c>
      <c r="N79" s="237" t="s">
        <v>904</v>
      </c>
      <c r="O79" s="67" t="s">
        <v>258</v>
      </c>
      <c r="P79" s="67" t="s">
        <v>258</v>
      </c>
      <c r="Q79" s="67" t="s">
        <v>258</v>
      </c>
      <c r="R79" s="67" t="s">
        <v>258</v>
      </c>
      <c r="S79" s="67" t="s">
        <v>258</v>
      </c>
    </row>
    <row r="80" ht="75">
      <c r="A80" s="24" t="s">
        <v>95</v>
      </c>
      <c r="B80" s="48" t="s">
        <v>182</v>
      </c>
      <c r="C80" s="25" t="s">
        <v>183</v>
      </c>
      <c r="D80" s="322" t="e">
        <f t="shared" si="195"/>
        <v>#GETTING_DATA</v>
      </c>
      <c r="E80" s="67" t="s">
        <v>258</v>
      </c>
      <c r="F80" s="67" t="s">
        <v>258</v>
      </c>
      <c r="G80" s="67" t="s">
        <v>258</v>
      </c>
      <c r="H80" s="67" t="s">
        <v>258</v>
      </c>
      <c r="I80" s="321" t="e">
        <f t="shared" si="196"/>
        <v>#GETTING_DATA</v>
      </c>
      <c r="J80" s="67" t="s">
        <v>258</v>
      </c>
      <c r="K80" s="323">
        <f>3!K83</f>
        <v>5.8879999999999999</v>
      </c>
      <c r="L80" s="242">
        <f>3!F83</f>
        <v>2019</v>
      </c>
      <c r="M80" s="67" t="s">
        <v>258</v>
      </c>
      <c r="N80" s="237" t="s">
        <v>904</v>
      </c>
      <c r="O80" s="67" t="s">
        <v>258</v>
      </c>
      <c r="P80" s="67" t="s">
        <v>258</v>
      </c>
      <c r="Q80" s="67" t="s">
        <v>258</v>
      </c>
      <c r="R80" s="67" t="s">
        <v>258</v>
      </c>
      <c r="S80" s="67" t="s">
        <v>258</v>
      </c>
    </row>
    <row r="81" ht="75">
      <c r="A81" s="24" t="s">
        <v>98</v>
      </c>
      <c r="B81" s="48" t="s">
        <v>184</v>
      </c>
      <c r="C81" s="25" t="s">
        <v>185</v>
      </c>
      <c r="D81" s="322" t="e">
        <f t="shared" si="195"/>
        <v>#GETTING_DATA</v>
      </c>
      <c r="E81" s="67" t="s">
        <v>258</v>
      </c>
      <c r="F81" s="67" t="s">
        <v>258</v>
      </c>
      <c r="G81" s="67" t="s">
        <v>258</v>
      </c>
      <c r="H81" s="67" t="s">
        <v>258</v>
      </c>
      <c r="I81" s="321" t="e">
        <f t="shared" si="196"/>
        <v>#GETTING_DATA</v>
      </c>
      <c r="J81" s="67" t="s">
        <v>258</v>
      </c>
      <c r="K81" s="323">
        <f>3!K84</f>
        <v>2.714</v>
      </c>
      <c r="L81" s="242">
        <f>3!F84</f>
        <v>2020</v>
      </c>
      <c r="M81" s="67" t="s">
        <v>258</v>
      </c>
      <c r="N81" s="237" t="s">
        <v>904</v>
      </c>
      <c r="O81" s="67" t="s">
        <v>258</v>
      </c>
      <c r="P81" s="67" t="s">
        <v>258</v>
      </c>
      <c r="Q81" s="67" t="s">
        <v>258</v>
      </c>
      <c r="R81" s="67" t="s">
        <v>258</v>
      </c>
      <c r="S81" s="67" t="s">
        <v>258</v>
      </c>
    </row>
    <row r="82" ht="75">
      <c r="A82" s="24" t="s">
        <v>101</v>
      </c>
      <c r="B82" s="48" t="s">
        <v>186</v>
      </c>
      <c r="C82" s="25" t="s">
        <v>187</v>
      </c>
      <c r="D82" s="322" t="e">
        <f t="shared" si="195"/>
        <v>#GETTING_DATA</v>
      </c>
      <c r="E82" s="67" t="s">
        <v>258</v>
      </c>
      <c r="F82" s="67" t="s">
        <v>258</v>
      </c>
      <c r="G82" s="67" t="s">
        <v>258</v>
      </c>
      <c r="H82" s="67" t="s">
        <v>258</v>
      </c>
      <c r="I82" s="321" t="e">
        <f t="shared" si="196"/>
        <v>#GETTING_DATA</v>
      </c>
      <c r="J82" s="67" t="s">
        <v>258</v>
      </c>
      <c r="K82" s="323">
        <f>3!K85</f>
        <v>2.3919999999999999</v>
      </c>
      <c r="L82" s="242">
        <f>3!F85</f>
        <v>2020</v>
      </c>
      <c r="M82" s="67" t="s">
        <v>258</v>
      </c>
      <c r="N82" s="237" t="s">
        <v>904</v>
      </c>
      <c r="O82" s="67" t="s">
        <v>258</v>
      </c>
      <c r="P82" s="67" t="s">
        <v>258</v>
      </c>
      <c r="Q82" s="67" t="s">
        <v>258</v>
      </c>
      <c r="R82" s="67" t="s">
        <v>258</v>
      </c>
      <c r="S82" s="67" t="s">
        <v>258</v>
      </c>
    </row>
    <row r="83" ht="75">
      <c r="A83" s="24" t="s">
        <v>104</v>
      </c>
      <c r="B83" s="48" t="s">
        <v>188</v>
      </c>
      <c r="C83" s="25" t="s">
        <v>189</v>
      </c>
      <c r="D83" s="322" t="e">
        <f t="shared" ref="D83:D85" si="197">2!#REF!</f>
        <v>#GETTING_DATA</v>
      </c>
      <c r="E83" s="67" t="s">
        <v>258</v>
      </c>
      <c r="F83" s="67" t="s">
        <v>258</v>
      </c>
      <c r="G83" s="67" t="s">
        <v>258</v>
      </c>
      <c r="H83" s="67" t="s">
        <v>258</v>
      </c>
      <c r="I83" s="321" t="e">
        <f t="shared" si="196"/>
        <v>#GETTING_DATA</v>
      </c>
      <c r="J83" s="67" t="s">
        <v>258</v>
      </c>
      <c r="K83" s="323">
        <f>3!K86</f>
        <v>12.668399999999998</v>
      </c>
      <c r="L83" s="242">
        <f>3!F86</f>
        <v>2020</v>
      </c>
      <c r="M83" s="67" t="s">
        <v>258</v>
      </c>
      <c r="N83" s="237" t="s">
        <v>904</v>
      </c>
      <c r="O83" s="67" t="s">
        <v>258</v>
      </c>
      <c r="P83" s="67" t="s">
        <v>258</v>
      </c>
      <c r="Q83" s="67" t="s">
        <v>258</v>
      </c>
      <c r="R83" s="67" t="s">
        <v>258</v>
      </c>
      <c r="S83" s="67" t="s">
        <v>258</v>
      </c>
    </row>
    <row r="84" ht="75">
      <c r="A84" s="24" t="s">
        <v>107</v>
      </c>
      <c r="B84" s="48" t="s">
        <v>190</v>
      </c>
      <c r="C84" s="25" t="s">
        <v>191</v>
      </c>
      <c r="D84" s="322" t="e">
        <f t="shared" si="197"/>
        <v>#GETTING_DATA</v>
      </c>
      <c r="E84" s="67" t="s">
        <v>258</v>
      </c>
      <c r="F84" s="67" t="s">
        <v>258</v>
      </c>
      <c r="G84" s="67" t="s">
        <v>258</v>
      </c>
      <c r="H84" s="67" t="s">
        <v>258</v>
      </c>
      <c r="I84" s="321" t="e">
        <f t="shared" si="196"/>
        <v>#GETTING_DATA</v>
      </c>
      <c r="J84" s="67" t="s">
        <v>258</v>
      </c>
      <c r="K84" s="323">
        <f>3!K87</f>
        <v>17.433999999999997</v>
      </c>
      <c r="L84" s="242">
        <f>3!F87</f>
        <v>2019</v>
      </c>
      <c r="M84" s="67" t="s">
        <v>258</v>
      </c>
      <c r="N84" s="237" t="s">
        <v>904</v>
      </c>
      <c r="O84" s="67" t="s">
        <v>258</v>
      </c>
      <c r="P84" s="67" t="s">
        <v>258</v>
      </c>
      <c r="Q84" s="67" t="s">
        <v>258</v>
      </c>
      <c r="R84" s="67" t="s">
        <v>258</v>
      </c>
      <c r="S84" s="67" t="s">
        <v>258</v>
      </c>
    </row>
    <row r="85" ht="75">
      <c r="A85" s="24" t="s">
        <v>110</v>
      </c>
      <c r="B85" s="48" t="s">
        <v>192</v>
      </c>
      <c r="C85" s="25" t="s">
        <v>193</v>
      </c>
      <c r="D85" s="322" t="e">
        <f t="shared" si="197"/>
        <v>#GETTING_DATA</v>
      </c>
      <c r="E85" s="67" t="s">
        <v>258</v>
      </c>
      <c r="F85" s="67" t="s">
        <v>258</v>
      </c>
      <c r="G85" s="67" t="s">
        <v>258</v>
      </c>
      <c r="H85" s="67" t="s">
        <v>258</v>
      </c>
      <c r="I85" s="321" t="e">
        <f t="shared" si="196"/>
        <v>#GETTING_DATA</v>
      </c>
      <c r="J85" s="67" t="s">
        <v>258</v>
      </c>
      <c r="K85" s="323">
        <f>3!K88</f>
        <v>10.930999999999999</v>
      </c>
      <c r="L85" s="242">
        <f>3!F88</f>
        <v>2020</v>
      </c>
      <c r="M85" s="67" t="s">
        <v>258</v>
      </c>
      <c r="N85" s="237" t="s">
        <v>904</v>
      </c>
      <c r="O85" s="67" t="s">
        <v>258</v>
      </c>
      <c r="P85" s="67" t="s">
        <v>258</v>
      </c>
      <c r="Q85" s="67" t="s">
        <v>258</v>
      </c>
      <c r="R85" s="67" t="s">
        <v>258</v>
      </c>
      <c r="S85" s="67" t="s">
        <v>258</v>
      </c>
    </row>
  </sheetData>
  <sheetProtection password="0" autoFilter="0" content="1" deleteColumns="0" deleteRows="0" formatCells="0" formatColumns="0" formatRows="0" insertColumns="0" insertHyperlinks="0" insertRows="0" pivotTables="0" selectLockedCells="1" selectUnlockedCells="1" sheet="0" sort="0"/>
  <mergeCells count="18">
    <mergeCell ref="A4:S4"/>
    <mergeCell ref="A6:S6"/>
    <mergeCell ref="A7:S7"/>
    <mergeCell ref="A9:S9"/>
    <mergeCell ref="A10:R10"/>
    <mergeCell ref="A11:A13"/>
    <mergeCell ref="B11:B13"/>
    <mergeCell ref="C11:C13"/>
    <mergeCell ref="D11:D13"/>
    <mergeCell ref="E11:E13"/>
    <mergeCell ref="F11:J12"/>
    <mergeCell ref="K11:K13"/>
    <mergeCell ref="L11:M12"/>
    <mergeCell ref="N11:N13"/>
    <mergeCell ref="O11:O13"/>
    <mergeCell ref="P11:S11"/>
    <mergeCell ref="P12:Q12"/>
    <mergeCell ref="R12:S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D16" activeCellId="0" sqref="D16"/>
    </sheetView>
  </sheetViews>
  <sheetFormatPr baseColWidth="16" defaultColWidth="8" defaultRowHeight="15"/>
  <cols>
    <col bestFit="0" customWidth="1" min="1" max="1" style="233" width="12"/>
    <col bestFit="0" customWidth="1" min="2" max="2" style="234" width="33"/>
    <col bestFit="0" customWidth="1" min="3" max="3" style="234" width="15.5"/>
    <col bestFit="0" customWidth="1" min="4" max="4" style="234" width="22.375"/>
    <col bestFit="0" customWidth="1" min="5" max="5" style="234" width="27.125"/>
    <col bestFit="0" customWidth="1" min="6" max="6" style="234" width="42.125"/>
    <col bestFit="0" customWidth="1" min="7" max="7" style="234" width="17.875"/>
    <col bestFit="0" customWidth="1" min="8" max="8" style="234" width="17.375"/>
    <col bestFit="0" customWidth="1" min="9" max="9" style="234" width="14"/>
    <col bestFit="0" customWidth="1" min="10" max="10" style="234" width="12.75"/>
    <col bestFit="0" customWidth="1" min="11" max="12" style="234" width="17.375"/>
    <col bestFit="0" customWidth="1" min="13" max="14" style="234" width="18.5"/>
    <col bestFit="0" customWidth="1" min="15" max="15" style="234" width="10.5"/>
    <col bestFit="0" customWidth="1" min="16" max="16" style="234" width="11.5"/>
    <col bestFit="0" customWidth="1" min="17" max="17" style="234" width="22"/>
    <col bestFit="0" customWidth="1" min="18" max="18" style="234" width="22.625"/>
    <col bestFit="0" customWidth="1" min="19" max="19" style="233" width="12.875"/>
    <col bestFit="0" customWidth="1" min="20" max="20" style="233" width="15.625"/>
    <col bestFit="0" customWidth="1" min="21" max="21" style="233" width="16.75"/>
    <col bestFit="0" customWidth="1" min="22" max="22" style="233" width="19.25"/>
    <col bestFit="0" customWidth="1" min="23" max="23" style="233" width="19.875"/>
    <col bestFit="0" customWidth="1" min="24" max="24" style="233" width="22.375"/>
    <col bestFit="0" customWidth="1" min="25" max="25" style="233" width="46"/>
    <col bestFit="0" customWidth="1" min="26" max="245" style="233" width="9"/>
    <col bestFit="1" customWidth="1" min="246" max="246" style="233" width="3.875"/>
    <col bestFit="1" customWidth="1" min="247" max="247" style="233" width="16"/>
    <col bestFit="1" customWidth="1" min="248" max="248" style="233" width="16.625"/>
    <col bestFit="1" customWidth="1" min="249" max="249" style="233" width="13.5"/>
    <col bestFit="1" customWidth="1" min="250" max="251" style="233" width="10.875"/>
    <col bestFit="1" customWidth="1" min="252" max="252" style="233" width="6.25"/>
    <col bestFit="1" customWidth="1" min="253" max="253" style="233" width="8.875"/>
    <col bestFit="1" customWidth="1" min="254" max="254" style="233" width="13.875"/>
    <col bestFit="1" customWidth="1" min="255" max="255" style="233" width="13.25"/>
    <col bestFit="1" customWidth="0" min="256" max="256" style="233" width="16"/>
    <col bestFit="0" customWidth="0" min="257" max="16384" style="233" width="16"/>
  </cols>
  <sheetData>
    <row r="1" ht="17.25">
      <c r="L1" s="2" t="s">
        <v>973</v>
      </c>
    </row>
    <row r="2" ht="17.25">
      <c r="L2" s="4" t="s">
        <v>1</v>
      </c>
    </row>
    <row r="3" ht="17.25">
      <c r="L3" s="4" t="s">
        <v>2</v>
      </c>
    </row>
    <row r="4" s="233" customFormat="1" ht="15.75">
      <c r="A4" s="248" t="s">
        <v>974</v>
      </c>
      <c r="B4" s="248"/>
      <c r="C4" s="248"/>
      <c r="D4" s="248"/>
      <c r="E4" s="248"/>
      <c r="F4" s="248"/>
      <c r="G4" s="248"/>
      <c r="H4" s="248"/>
      <c r="I4" s="248"/>
      <c r="J4" s="248"/>
      <c r="K4" s="248"/>
      <c r="L4" s="248"/>
      <c r="M4" s="234"/>
      <c r="N4" s="234"/>
      <c r="O4" s="234"/>
      <c r="P4" s="234"/>
      <c r="Q4" s="234"/>
      <c r="R4" s="234"/>
    </row>
    <row r="5" s="233" customFormat="1" ht="15.75">
      <c r="A5" s="248"/>
      <c r="B5" s="248"/>
      <c r="C5" s="248"/>
      <c r="D5" s="248"/>
      <c r="E5" s="248"/>
      <c r="F5" s="248"/>
      <c r="G5" s="248"/>
      <c r="H5" s="248"/>
      <c r="I5" s="248"/>
      <c r="J5" s="248"/>
      <c r="K5" s="248"/>
      <c r="L5" s="248"/>
      <c r="M5" s="234"/>
      <c r="N5" s="234"/>
      <c r="O5" s="234"/>
      <c r="P5" s="234"/>
      <c r="Q5" s="234"/>
      <c r="R5" s="234"/>
    </row>
    <row r="6" ht="15.75">
      <c r="A6" s="9" t="s">
        <v>368</v>
      </c>
      <c r="B6" s="9"/>
      <c r="C6" s="9"/>
      <c r="D6" s="9"/>
      <c r="E6" s="9"/>
      <c r="F6" s="9"/>
      <c r="G6" s="9"/>
      <c r="H6" s="9"/>
      <c r="I6" s="9"/>
      <c r="J6" s="9"/>
      <c r="K6" s="9"/>
      <c r="L6" s="9"/>
      <c r="M6" s="224"/>
      <c r="N6" s="224"/>
      <c r="O6" s="224"/>
      <c r="P6" s="224"/>
      <c r="Q6" s="224"/>
      <c r="R6" s="224"/>
      <c r="S6" s="224"/>
      <c r="T6" s="224"/>
      <c r="U6" s="224"/>
      <c r="V6" s="224"/>
      <c r="W6" s="224"/>
      <c r="X6" s="224"/>
      <c r="Y6" s="224"/>
    </row>
    <row r="7" ht="15.75">
      <c r="A7" s="8" t="s">
        <v>945</v>
      </c>
      <c r="B7" s="8"/>
      <c r="C7" s="8"/>
      <c r="D7" s="8"/>
      <c r="E7" s="8"/>
      <c r="F7" s="8"/>
      <c r="G7" s="8"/>
      <c r="H7" s="8"/>
      <c r="I7" s="8"/>
      <c r="J7" s="8"/>
      <c r="K7" s="8"/>
      <c r="L7" s="8"/>
      <c r="M7" s="59"/>
      <c r="N7" s="59"/>
      <c r="O7" s="59"/>
      <c r="P7" s="59"/>
      <c r="Q7" s="59"/>
      <c r="R7" s="59"/>
      <c r="S7" s="59"/>
      <c r="T7" s="59"/>
      <c r="U7" s="59"/>
      <c r="V7" s="59"/>
      <c r="W7" s="59"/>
      <c r="X7" s="59"/>
      <c r="Y7" s="59"/>
    </row>
    <row r="8" ht="15.75">
      <c r="A8" s="8"/>
      <c r="B8" s="8"/>
      <c r="C8" s="8"/>
      <c r="D8" s="8"/>
      <c r="E8" s="8"/>
      <c r="F8" s="8"/>
      <c r="G8" s="8"/>
      <c r="H8" s="8"/>
      <c r="I8" s="8"/>
      <c r="J8" s="8"/>
      <c r="K8" s="8"/>
      <c r="L8" s="8"/>
      <c r="M8" s="59"/>
      <c r="N8" s="59"/>
      <c r="O8" s="59"/>
      <c r="P8" s="59"/>
      <c r="Q8" s="59"/>
      <c r="R8" s="59"/>
      <c r="S8" s="59"/>
      <c r="T8" s="59"/>
      <c r="U8" s="59"/>
      <c r="V8" s="59"/>
      <c r="W8" s="59"/>
      <c r="X8" s="59"/>
      <c r="Y8" s="59"/>
    </row>
    <row r="9" ht="15.75">
      <c r="A9" s="324" t="s">
        <v>369</v>
      </c>
      <c r="B9" s="324"/>
      <c r="C9" s="324"/>
      <c r="D9" s="324"/>
      <c r="E9" s="324"/>
      <c r="F9" s="324"/>
      <c r="G9" s="324"/>
      <c r="H9" s="324"/>
      <c r="I9" s="324"/>
      <c r="J9" s="324"/>
      <c r="K9" s="324"/>
      <c r="L9" s="324"/>
      <c r="M9" s="250"/>
      <c r="N9" s="250"/>
      <c r="O9" s="250"/>
      <c r="P9" s="250"/>
      <c r="Q9" s="250"/>
      <c r="R9" s="250"/>
      <c r="S9" s="250"/>
      <c r="T9" s="250"/>
      <c r="U9" s="250"/>
      <c r="V9" s="250"/>
      <c r="W9" s="250"/>
      <c r="X9" s="250"/>
      <c r="Y9" s="250"/>
    </row>
    <row r="10" s="235" customFormat="1" ht="16.5" customHeight="1">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3"/>
      <c r="Z10" s="233"/>
    </row>
    <row r="11" s="235" customFormat="1" ht="63" customHeight="1">
      <c r="A11" s="239" t="s">
        <v>10</v>
      </c>
      <c r="B11" s="239" t="s">
        <v>11</v>
      </c>
      <c r="C11" s="239" t="s">
        <v>371</v>
      </c>
      <c r="D11" s="252" t="s">
        <v>975</v>
      </c>
      <c r="E11" s="253"/>
      <c r="F11" s="254"/>
      <c r="G11" s="239" t="s">
        <v>976</v>
      </c>
      <c r="H11" s="237" t="s">
        <v>977</v>
      </c>
      <c r="I11" s="237"/>
      <c r="J11" s="237"/>
      <c r="K11" s="237"/>
      <c r="L11" s="237"/>
      <c r="M11" s="259" t="s">
        <v>978</v>
      </c>
      <c r="N11" s="259"/>
      <c r="O11" s="259"/>
      <c r="P11" s="259"/>
      <c r="Q11" s="258" t="s">
        <v>979</v>
      </c>
      <c r="R11" s="148" t="s">
        <v>980</v>
      </c>
      <c r="S11" s="259" t="s">
        <v>981</v>
      </c>
      <c r="T11" s="259"/>
      <c r="U11" s="259"/>
      <c r="V11" s="259"/>
      <c r="W11" s="255" t="s">
        <v>982</v>
      </c>
      <c r="X11" s="257"/>
      <c r="Y11" s="237" t="s">
        <v>983</v>
      </c>
      <c r="Z11" s="233"/>
    </row>
    <row r="12" s="235" customFormat="1" ht="213.75" customHeight="1">
      <c r="A12" s="241"/>
      <c r="B12" s="241"/>
      <c r="C12" s="241"/>
      <c r="D12" s="237" t="s">
        <v>984</v>
      </c>
      <c r="E12" s="237"/>
      <c r="F12" s="237" t="s">
        <v>985</v>
      </c>
      <c r="G12" s="241"/>
      <c r="H12" s="239" t="s">
        <v>986</v>
      </c>
      <c r="I12" s="237" t="s">
        <v>987</v>
      </c>
      <c r="J12" s="237"/>
      <c r="K12" s="239" t="s">
        <v>988</v>
      </c>
      <c r="L12" s="239" t="s">
        <v>989</v>
      </c>
      <c r="M12" s="148" t="s">
        <v>990</v>
      </c>
      <c r="N12" s="148" t="s">
        <v>991</v>
      </c>
      <c r="O12" s="31" t="s">
        <v>992</v>
      </c>
      <c r="P12" s="31"/>
      <c r="Q12" s="260"/>
      <c r="R12" s="154"/>
      <c r="S12" s="242" t="s">
        <v>993</v>
      </c>
      <c r="T12" s="242"/>
      <c r="U12" s="237" t="s">
        <v>994</v>
      </c>
      <c r="V12" s="237"/>
      <c r="W12" s="239" t="s">
        <v>995</v>
      </c>
      <c r="X12" s="259" t="s">
        <v>996</v>
      </c>
      <c r="Y12" s="237"/>
      <c r="Z12" s="233"/>
    </row>
    <row r="13" s="235" customFormat="1" ht="43.5" customHeight="1">
      <c r="A13" s="261"/>
      <c r="B13" s="261"/>
      <c r="C13" s="261"/>
      <c r="D13" s="237" t="s">
        <v>727</v>
      </c>
      <c r="E13" s="237" t="s">
        <v>728</v>
      </c>
      <c r="F13" s="237"/>
      <c r="G13" s="261"/>
      <c r="H13" s="261"/>
      <c r="I13" s="261" t="s">
        <v>729</v>
      </c>
      <c r="J13" s="261" t="s">
        <v>730</v>
      </c>
      <c r="K13" s="261"/>
      <c r="L13" s="261"/>
      <c r="M13" s="164"/>
      <c r="N13" s="164"/>
      <c r="O13" s="121" t="s">
        <v>731</v>
      </c>
      <c r="P13" s="121" t="s">
        <v>732</v>
      </c>
      <c r="Q13" s="262"/>
      <c r="R13" s="164"/>
      <c r="S13" s="263" t="s">
        <v>735</v>
      </c>
      <c r="T13" s="263" t="s">
        <v>736</v>
      </c>
      <c r="U13" s="263" t="s">
        <v>735</v>
      </c>
      <c r="V13" s="263" t="s">
        <v>736</v>
      </c>
      <c r="W13" s="261"/>
      <c r="X13" s="259"/>
      <c r="Y13" s="237"/>
      <c r="Z13" s="233"/>
    </row>
    <row r="14" s="235" customFormat="1" ht="15" customHeight="1">
      <c r="A14" s="242">
        <v>1</v>
      </c>
      <c r="B14" s="242">
        <v>2</v>
      </c>
      <c r="C14" s="242">
        <v>3</v>
      </c>
      <c r="D14" s="242">
        <v>4</v>
      </c>
      <c r="E14" s="242">
        <v>5</v>
      </c>
      <c r="F14" s="242">
        <v>6</v>
      </c>
      <c r="G14" s="242">
        <v>7</v>
      </c>
      <c r="H14" s="242">
        <v>8</v>
      </c>
      <c r="I14" s="242">
        <v>9</v>
      </c>
      <c r="J14" s="242">
        <v>10</v>
      </c>
      <c r="K14" s="242">
        <v>11</v>
      </c>
      <c r="L14" s="242">
        <v>12</v>
      </c>
      <c r="M14" s="242">
        <v>13</v>
      </c>
      <c r="N14" s="242">
        <v>14</v>
      </c>
      <c r="O14" s="242">
        <v>15</v>
      </c>
      <c r="P14" s="242">
        <v>16</v>
      </c>
      <c r="Q14" s="242">
        <v>17</v>
      </c>
      <c r="R14" s="242">
        <v>18</v>
      </c>
      <c r="S14" s="242">
        <v>19</v>
      </c>
      <c r="T14" s="242">
        <v>20</v>
      </c>
      <c r="U14" s="242">
        <v>21</v>
      </c>
      <c r="V14" s="242">
        <v>22</v>
      </c>
      <c r="W14" s="242">
        <v>23</v>
      </c>
      <c r="X14" s="242">
        <v>24</v>
      </c>
      <c r="Y14" s="242">
        <v>25</v>
      </c>
      <c r="Z14" s="233"/>
    </row>
    <row r="15" ht="15.75">
      <c r="A15" s="29"/>
      <c r="B15" s="214" t="s">
        <v>75</v>
      </c>
      <c r="C15" s="29"/>
      <c r="D15" s="67" t="s">
        <v>258</v>
      </c>
      <c r="E15" s="67" t="s">
        <v>258</v>
      </c>
      <c r="F15" s="67" t="s">
        <v>258</v>
      </c>
      <c r="G15" s="67" t="s">
        <v>258</v>
      </c>
      <c r="H15" s="67" t="s">
        <v>258</v>
      </c>
      <c r="I15" s="67" t="s">
        <v>258</v>
      </c>
      <c r="J15" s="67" t="s">
        <v>258</v>
      </c>
      <c r="K15" s="67" t="s">
        <v>258</v>
      </c>
      <c r="L15" s="67" t="s">
        <v>258</v>
      </c>
      <c r="M15" s="67" t="s">
        <v>258</v>
      </c>
      <c r="N15" s="67" t="s">
        <v>258</v>
      </c>
      <c r="O15" s="67" t="s">
        <v>258</v>
      </c>
      <c r="P15" s="67" t="s">
        <v>258</v>
      </c>
      <c r="Q15" s="67" t="s">
        <v>258</v>
      </c>
      <c r="R15" s="67" t="s">
        <v>258</v>
      </c>
      <c r="S15" s="67" t="s">
        <v>258</v>
      </c>
      <c r="T15" s="67" t="s">
        <v>258</v>
      </c>
      <c r="U15" s="67" t="s">
        <v>258</v>
      </c>
      <c r="V15" s="67" t="s">
        <v>258</v>
      </c>
      <c r="W15" s="67" t="s">
        <v>258</v>
      </c>
      <c r="X15" s="67" t="s">
        <v>258</v>
      </c>
      <c r="Y15" s="67" t="s">
        <v>258</v>
      </c>
    </row>
    <row r="16" ht="45">
      <c r="A16" s="33" t="s">
        <v>77</v>
      </c>
      <c r="B16" s="34" t="s">
        <v>78</v>
      </c>
      <c r="C16" s="126"/>
      <c r="D16" s="67" t="s">
        <v>258</v>
      </c>
      <c r="E16" s="67" t="s">
        <v>258</v>
      </c>
      <c r="F16" s="67" t="s">
        <v>258</v>
      </c>
      <c r="G16" s="67" t="s">
        <v>258</v>
      </c>
      <c r="H16" s="67" t="s">
        <v>258</v>
      </c>
      <c r="I16" s="67" t="s">
        <v>258</v>
      </c>
      <c r="J16" s="67" t="s">
        <v>258</v>
      </c>
      <c r="K16" s="67" t="s">
        <v>258</v>
      </c>
      <c r="L16" s="67" t="s">
        <v>258</v>
      </c>
      <c r="M16" s="67" t="s">
        <v>258</v>
      </c>
      <c r="N16" s="67" t="s">
        <v>258</v>
      </c>
      <c r="O16" s="67" t="s">
        <v>258</v>
      </c>
      <c r="P16" s="67" t="s">
        <v>258</v>
      </c>
      <c r="Q16" s="67" t="s">
        <v>258</v>
      </c>
      <c r="R16" s="67" t="s">
        <v>258</v>
      </c>
      <c r="S16" s="67" t="s">
        <v>258</v>
      </c>
      <c r="T16" s="67" t="s">
        <v>258</v>
      </c>
      <c r="U16" s="67" t="s">
        <v>258</v>
      </c>
      <c r="V16" s="67" t="s">
        <v>258</v>
      </c>
      <c r="W16" s="67" t="s">
        <v>258</v>
      </c>
      <c r="X16" s="67" t="s">
        <v>258</v>
      </c>
      <c r="Y16" s="67" t="s">
        <v>258</v>
      </c>
    </row>
    <row r="17" ht="45">
      <c r="A17" s="33" t="s">
        <v>79</v>
      </c>
      <c r="B17" s="34" t="s">
        <v>80</v>
      </c>
      <c r="C17" s="126"/>
      <c r="D17" s="67" t="s">
        <v>258</v>
      </c>
      <c r="E17" s="67" t="s">
        <v>258</v>
      </c>
      <c r="F17" s="67" t="s">
        <v>258</v>
      </c>
      <c r="G17" s="67" t="s">
        <v>258</v>
      </c>
      <c r="H17" s="67" t="s">
        <v>258</v>
      </c>
      <c r="I17" s="67" t="s">
        <v>258</v>
      </c>
      <c r="J17" s="67" t="s">
        <v>258</v>
      </c>
      <c r="K17" s="67" t="s">
        <v>258</v>
      </c>
      <c r="L17" s="67" t="s">
        <v>258</v>
      </c>
      <c r="M17" s="67" t="s">
        <v>258</v>
      </c>
      <c r="N17" s="67" t="s">
        <v>258</v>
      </c>
      <c r="O17" s="67" t="s">
        <v>258</v>
      </c>
      <c r="P17" s="67" t="s">
        <v>258</v>
      </c>
      <c r="Q17" s="67" t="s">
        <v>258</v>
      </c>
      <c r="R17" s="67" t="s">
        <v>258</v>
      </c>
      <c r="S17" s="67" t="s">
        <v>258</v>
      </c>
      <c r="T17" s="67" t="s">
        <v>258</v>
      </c>
      <c r="U17" s="67" t="s">
        <v>258</v>
      </c>
      <c r="V17" s="67" t="s">
        <v>258</v>
      </c>
      <c r="W17" s="67" t="s">
        <v>258</v>
      </c>
      <c r="X17" s="67" t="s">
        <v>258</v>
      </c>
      <c r="Y17" s="67" t="s">
        <v>258</v>
      </c>
    </row>
    <row r="18" ht="30">
      <c r="A18" s="33" t="s">
        <v>81</v>
      </c>
      <c r="B18" s="34" t="s">
        <v>82</v>
      </c>
      <c r="C18" s="126"/>
      <c r="D18" s="67" t="s">
        <v>258</v>
      </c>
      <c r="E18" s="67" t="s">
        <v>258</v>
      </c>
      <c r="F18" s="67" t="s">
        <v>258</v>
      </c>
      <c r="G18" s="67" t="s">
        <v>258</v>
      </c>
      <c r="H18" s="67" t="s">
        <v>258</v>
      </c>
      <c r="I18" s="67" t="s">
        <v>258</v>
      </c>
      <c r="J18" s="67" t="s">
        <v>258</v>
      </c>
      <c r="K18" s="67" t="s">
        <v>258</v>
      </c>
      <c r="L18" s="67" t="s">
        <v>258</v>
      </c>
      <c r="M18" s="67" t="s">
        <v>258</v>
      </c>
      <c r="N18" s="67" t="s">
        <v>258</v>
      </c>
      <c r="O18" s="67" t="s">
        <v>258</v>
      </c>
      <c r="P18" s="67" t="s">
        <v>258</v>
      </c>
      <c r="Q18" s="67" t="s">
        <v>258</v>
      </c>
      <c r="R18" s="67" t="s">
        <v>258</v>
      </c>
      <c r="S18" s="67" t="s">
        <v>258</v>
      </c>
      <c r="T18" s="67" t="s">
        <v>258</v>
      </c>
      <c r="U18" s="67" t="s">
        <v>258</v>
      </c>
      <c r="V18" s="67" t="s">
        <v>258</v>
      </c>
      <c r="W18" s="67" t="s">
        <v>258</v>
      </c>
      <c r="X18" s="67" t="s">
        <v>258</v>
      </c>
      <c r="Y18" s="67" t="s">
        <v>258</v>
      </c>
    </row>
    <row r="19" ht="45">
      <c r="A19" s="36" t="s">
        <v>83</v>
      </c>
      <c r="B19" s="40" t="s">
        <v>84</v>
      </c>
      <c r="C19" s="25" t="s">
        <v>85</v>
      </c>
      <c r="D19" s="67" t="s">
        <v>258</v>
      </c>
      <c r="E19" s="67" t="s">
        <v>258</v>
      </c>
      <c r="F19" s="67" t="s">
        <v>258</v>
      </c>
      <c r="G19" s="67" t="s">
        <v>258</v>
      </c>
      <c r="H19" s="67" t="s">
        <v>258</v>
      </c>
      <c r="I19" s="67" t="s">
        <v>258</v>
      </c>
      <c r="J19" s="67" t="s">
        <v>258</v>
      </c>
      <c r="K19" s="67" t="s">
        <v>258</v>
      </c>
      <c r="L19" s="67" t="s">
        <v>258</v>
      </c>
      <c r="M19" s="67" t="s">
        <v>258</v>
      </c>
      <c r="N19" s="67" t="s">
        <v>258</v>
      </c>
      <c r="O19" s="67" t="s">
        <v>258</v>
      </c>
      <c r="P19" s="67" t="s">
        <v>258</v>
      </c>
      <c r="Q19" s="67" t="s">
        <v>258</v>
      </c>
      <c r="R19" s="67" t="s">
        <v>258</v>
      </c>
      <c r="S19" s="67" t="s">
        <v>258</v>
      </c>
      <c r="T19" s="67" t="s">
        <v>258</v>
      </c>
      <c r="U19" s="67" t="s">
        <v>258</v>
      </c>
      <c r="V19" s="67" t="s">
        <v>258</v>
      </c>
      <c r="W19" s="67" t="s">
        <v>258</v>
      </c>
      <c r="X19" s="67" t="s">
        <v>258</v>
      </c>
      <c r="Y19" s="67" t="s">
        <v>258</v>
      </c>
    </row>
    <row r="20" ht="45">
      <c r="A20" s="36" t="s">
        <v>86</v>
      </c>
      <c r="B20" s="40" t="s">
        <v>87</v>
      </c>
      <c r="C20" s="25" t="s">
        <v>88</v>
      </c>
      <c r="D20" s="67" t="s">
        <v>258</v>
      </c>
      <c r="E20" s="67" t="s">
        <v>258</v>
      </c>
      <c r="F20" s="67" t="s">
        <v>258</v>
      </c>
      <c r="G20" s="67" t="s">
        <v>258</v>
      </c>
      <c r="H20" s="67" t="s">
        <v>258</v>
      </c>
      <c r="I20" s="67" t="s">
        <v>258</v>
      </c>
      <c r="J20" s="67" t="s">
        <v>258</v>
      </c>
      <c r="K20" s="67" t="s">
        <v>258</v>
      </c>
      <c r="L20" s="67" t="s">
        <v>258</v>
      </c>
      <c r="M20" s="67" t="s">
        <v>258</v>
      </c>
      <c r="N20" s="67" t="s">
        <v>258</v>
      </c>
      <c r="O20" s="67" t="s">
        <v>258</v>
      </c>
      <c r="P20" s="67" t="s">
        <v>258</v>
      </c>
      <c r="Q20" s="67" t="s">
        <v>258</v>
      </c>
      <c r="R20" s="67" t="s">
        <v>258</v>
      </c>
      <c r="S20" s="67" t="s">
        <v>258</v>
      </c>
      <c r="T20" s="67" t="s">
        <v>258</v>
      </c>
      <c r="U20" s="67" t="s">
        <v>258</v>
      </c>
      <c r="V20" s="67" t="s">
        <v>258</v>
      </c>
      <c r="W20" s="67" t="s">
        <v>258</v>
      </c>
      <c r="X20" s="67" t="s">
        <v>258</v>
      </c>
      <c r="Y20" s="67" t="s">
        <v>258</v>
      </c>
    </row>
    <row r="21" ht="45">
      <c r="A21" s="36" t="s">
        <v>89</v>
      </c>
      <c r="B21" s="40" t="s">
        <v>90</v>
      </c>
      <c r="C21" s="25" t="s">
        <v>91</v>
      </c>
      <c r="D21" s="67" t="s">
        <v>258</v>
      </c>
      <c r="E21" s="67" t="s">
        <v>258</v>
      </c>
      <c r="F21" s="67" t="s">
        <v>258</v>
      </c>
      <c r="G21" s="67" t="s">
        <v>258</v>
      </c>
      <c r="H21" s="67" t="s">
        <v>258</v>
      </c>
      <c r="I21" s="67" t="s">
        <v>258</v>
      </c>
      <c r="J21" s="67" t="s">
        <v>258</v>
      </c>
      <c r="K21" s="67" t="s">
        <v>258</v>
      </c>
      <c r="L21" s="67" t="s">
        <v>258</v>
      </c>
      <c r="M21" s="67" t="s">
        <v>258</v>
      </c>
      <c r="N21" s="67" t="s">
        <v>258</v>
      </c>
      <c r="O21" s="67" t="s">
        <v>258</v>
      </c>
      <c r="P21" s="67" t="s">
        <v>258</v>
      </c>
      <c r="Q21" s="67" t="s">
        <v>258</v>
      </c>
      <c r="R21" s="67" t="s">
        <v>258</v>
      </c>
      <c r="S21" s="67" t="s">
        <v>258</v>
      </c>
      <c r="T21" s="67" t="s">
        <v>258</v>
      </c>
      <c r="U21" s="67" t="s">
        <v>258</v>
      </c>
      <c r="V21" s="67" t="s">
        <v>258</v>
      </c>
      <c r="W21" s="67" t="s">
        <v>258</v>
      </c>
      <c r="X21" s="67" t="s">
        <v>258</v>
      </c>
      <c r="Y21" s="67" t="s">
        <v>258</v>
      </c>
    </row>
    <row r="22" ht="45">
      <c r="A22" s="36" t="s">
        <v>92</v>
      </c>
      <c r="B22" s="40" t="s">
        <v>93</v>
      </c>
      <c r="C22" s="25" t="s">
        <v>94</v>
      </c>
      <c r="D22" s="67" t="s">
        <v>258</v>
      </c>
      <c r="E22" s="67" t="s">
        <v>258</v>
      </c>
      <c r="F22" s="67" t="s">
        <v>258</v>
      </c>
      <c r="G22" s="67" t="s">
        <v>258</v>
      </c>
      <c r="H22" s="67" t="s">
        <v>258</v>
      </c>
      <c r="I22" s="67" t="s">
        <v>258</v>
      </c>
      <c r="J22" s="67" t="s">
        <v>258</v>
      </c>
      <c r="K22" s="67" t="s">
        <v>258</v>
      </c>
      <c r="L22" s="67" t="s">
        <v>258</v>
      </c>
      <c r="M22" s="67" t="s">
        <v>258</v>
      </c>
      <c r="N22" s="67" t="s">
        <v>258</v>
      </c>
      <c r="O22" s="67" t="s">
        <v>258</v>
      </c>
      <c r="P22" s="67" t="s">
        <v>258</v>
      </c>
      <c r="Q22" s="67" t="s">
        <v>258</v>
      </c>
      <c r="R22" s="67" t="s">
        <v>258</v>
      </c>
      <c r="S22" s="67" t="s">
        <v>258</v>
      </c>
      <c r="T22" s="67" t="s">
        <v>258</v>
      </c>
      <c r="U22" s="67" t="s">
        <v>258</v>
      </c>
      <c r="V22" s="67" t="s">
        <v>258</v>
      </c>
      <c r="W22" s="67" t="s">
        <v>258</v>
      </c>
      <c r="X22" s="67" t="s">
        <v>258</v>
      </c>
      <c r="Y22" s="67" t="s">
        <v>258</v>
      </c>
    </row>
    <row r="23" ht="45">
      <c r="A23" s="36" t="s">
        <v>95</v>
      </c>
      <c r="B23" s="40" t="s">
        <v>96</v>
      </c>
      <c r="C23" s="25" t="s">
        <v>97</v>
      </c>
      <c r="D23" s="67" t="s">
        <v>258</v>
      </c>
      <c r="E23" s="67" t="s">
        <v>258</v>
      </c>
      <c r="F23" s="67" t="s">
        <v>258</v>
      </c>
      <c r="G23" s="67" t="s">
        <v>258</v>
      </c>
      <c r="H23" s="67" t="s">
        <v>258</v>
      </c>
      <c r="I23" s="67" t="s">
        <v>258</v>
      </c>
      <c r="J23" s="67" t="s">
        <v>258</v>
      </c>
      <c r="K23" s="67" t="s">
        <v>258</v>
      </c>
      <c r="L23" s="67" t="s">
        <v>258</v>
      </c>
      <c r="M23" s="67" t="s">
        <v>258</v>
      </c>
      <c r="N23" s="67" t="s">
        <v>258</v>
      </c>
      <c r="O23" s="67" t="s">
        <v>258</v>
      </c>
      <c r="P23" s="67" t="s">
        <v>258</v>
      </c>
      <c r="Q23" s="67" t="s">
        <v>258</v>
      </c>
      <c r="R23" s="67" t="s">
        <v>258</v>
      </c>
      <c r="S23" s="67" t="s">
        <v>258</v>
      </c>
      <c r="T23" s="67" t="s">
        <v>258</v>
      </c>
      <c r="U23" s="67" t="s">
        <v>258</v>
      </c>
      <c r="V23" s="67" t="s">
        <v>258</v>
      </c>
      <c r="W23" s="67" t="s">
        <v>258</v>
      </c>
      <c r="X23" s="67" t="s">
        <v>258</v>
      </c>
      <c r="Y23" s="67" t="s">
        <v>258</v>
      </c>
    </row>
    <row r="24" ht="60">
      <c r="A24" s="36" t="s">
        <v>98</v>
      </c>
      <c r="B24" s="40" t="s">
        <v>99</v>
      </c>
      <c r="C24" s="25" t="s">
        <v>100</v>
      </c>
      <c r="D24" s="67" t="s">
        <v>258</v>
      </c>
      <c r="E24" s="67" t="s">
        <v>258</v>
      </c>
      <c r="F24" s="67" t="s">
        <v>258</v>
      </c>
      <c r="G24" s="67" t="s">
        <v>258</v>
      </c>
      <c r="H24" s="67" t="s">
        <v>258</v>
      </c>
      <c r="I24" s="67" t="s">
        <v>258</v>
      </c>
      <c r="J24" s="67" t="s">
        <v>258</v>
      </c>
      <c r="K24" s="67" t="s">
        <v>258</v>
      </c>
      <c r="L24" s="67" t="s">
        <v>258</v>
      </c>
      <c r="M24" s="67" t="s">
        <v>258</v>
      </c>
      <c r="N24" s="67" t="s">
        <v>258</v>
      </c>
      <c r="O24" s="67" t="s">
        <v>258</v>
      </c>
      <c r="P24" s="67" t="s">
        <v>258</v>
      </c>
      <c r="Q24" s="67" t="s">
        <v>258</v>
      </c>
      <c r="R24" s="67" t="s">
        <v>258</v>
      </c>
      <c r="S24" s="67" t="s">
        <v>258</v>
      </c>
      <c r="T24" s="67" t="s">
        <v>258</v>
      </c>
      <c r="U24" s="67" t="s">
        <v>258</v>
      </c>
      <c r="V24" s="67" t="s">
        <v>258</v>
      </c>
      <c r="W24" s="67" t="s">
        <v>258</v>
      </c>
      <c r="X24" s="67" t="s">
        <v>258</v>
      </c>
      <c r="Y24" s="67" t="s">
        <v>258</v>
      </c>
    </row>
    <row r="25" ht="45">
      <c r="A25" s="36" t="s">
        <v>101</v>
      </c>
      <c r="B25" s="40" t="s">
        <v>102</v>
      </c>
      <c r="C25" s="25" t="s">
        <v>103</v>
      </c>
      <c r="D25" s="67" t="s">
        <v>258</v>
      </c>
      <c r="E25" s="67" t="s">
        <v>258</v>
      </c>
      <c r="F25" s="67" t="s">
        <v>258</v>
      </c>
      <c r="G25" s="67" t="s">
        <v>258</v>
      </c>
      <c r="H25" s="67" t="s">
        <v>258</v>
      </c>
      <c r="I25" s="67" t="s">
        <v>258</v>
      </c>
      <c r="J25" s="67" t="s">
        <v>258</v>
      </c>
      <c r="K25" s="67" t="s">
        <v>258</v>
      </c>
      <c r="L25" s="67" t="s">
        <v>258</v>
      </c>
      <c r="M25" s="67" t="s">
        <v>258</v>
      </c>
      <c r="N25" s="67" t="s">
        <v>258</v>
      </c>
      <c r="O25" s="67" t="s">
        <v>258</v>
      </c>
      <c r="P25" s="67" t="s">
        <v>258</v>
      </c>
      <c r="Q25" s="67" t="s">
        <v>258</v>
      </c>
      <c r="R25" s="67" t="s">
        <v>258</v>
      </c>
      <c r="S25" s="67" t="s">
        <v>258</v>
      </c>
      <c r="T25" s="67" t="s">
        <v>258</v>
      </c>
      <c r="U25" s="67" t="s">
        <v>258</v>
      </c>
      <c r="V25" s="67" t="s">
        <v>258</v>
      </c>
      <c r="W25" s="67" t="s">
        <v>258</v>
      </c>
      <c r="X25" s="67" t="s">
        <v>258</v>
      </c>
      <c r="Y25" s="67" t="s">
        <v>258</v>
      </c>
    </row>
    <row r="26" ht="45">
      <c r="A26" s="36" t="s">
        <v>104</v>
      </c>
      <c r="B26" s="40" t="s">
        <v>105</v>
      </c>
      <c r="C26" s="25" t="s">
        <v>106</v>
      </c>
      <c r="D26" s="67" t="s">
        <v>258</v>
      </c>
      <c r="E26" s="67" t="s">
        <v>258</v>
      </c>
      <c r="F26" s="67" t="s">
        <v>258</v>
      </c>
      <c r="G26" s="67" t="s">
        <v>258</v>
      </c>
      <c r="H26" s="67" t="s">
        <v>258</v>
      </c>
      <c r="I26" s="67" t="s">
        <v>258</v>
      </c>
      <c r="J26" s="67" t="s">
        <v>258</v>
      </c>
      <c r="K26" s="67" t="s">
        <v>258</v>
      </c>
      <c r="L26" s="67" t="s">
        <v>258</v>
      </c>
      <c r="M26" s="67" t="s">
        <v>258</v>
      </c>
      <c r="N26" s="67" t="s">
        <v>258</v>
      </c>
      <c r="O26" s="67" t="s">
        <v>258</v>
      </c>
      <c r="P26" s="67" t="s">
        <v>258</v>
      </c>
      <c r="Q26" s="67" t="s">
        <v>258</v>
      </c>
      <c r="R26" s="67" t="s">
        <v>258</v>
      </c>
      <c r="S26" s="67" t="s">
        <v>258</v>
      </c>
      <c r="T26" s="67" t="s">
        <v>258</v>
      </c>
      <c r="U26" s="67" t="s">
        <v>258</v>
      </c>
      <c r="V26" s="67" t="s">
        <v>258</v>
      </c>
      <c r="W26" s="67" t="s">
        <v>258</v>
      </c>
      <c r="X26" s="67" t="s">
        <v>258</v>
      </c>
      <c r="Y26" s="67" t="s">
        <v>258</v>
      </c>
    </row>
    <row r="27" ht="45">
      <c r="A27" s="36" t="s">
        <v>107</v>
      </c>
      <c r="B27" s="40" t="s">
        <v>108</v>
      </c>
      <c r="C27" s="25" t="s">
        <v>109</v>
      </c>
      <c r="D27" s="67" t="s">
        <v>258</v>
      </c>
      <c r="E27" s="67" t="s">
        <v>258</v>
      </c>
      <c r="F27" s="67" t="s">
        <v>258</v>
      </c>
      <c r="G27" s="67" t="s">
        <v>258</v>
      </c>
      <c r="H27" s="67" t="s">
        <v>258</v>
      </c>
      <c r="I27" s="67" t="s">
        <v>258</v>
      </c>
      <c r="J27" s="67" t="s">
        <v>258</v>
      </c>
      <c r="K27" s="67" t="s">
        <v>258</v>
      </c>
      <c r="L27" s="67" t="s">
        <v>258</v>
      </c>
      <c r="M27" s="67" t="s">
        <v>258</v>
      </c>
      <c r="N27" s="67" t="s">
        <v>258</v>
      </c>
      <c r="O27" s="67" t="s">
        <v>258</v>
      </c>
      <c r="P27" s="67" t="s">
        <v>258</v>
      </c>
      <c r="Q27" s="67" t="s">
        <v>258</v>
      </c>
      <c r="R27" s="67" t="s">
        <v>258</v>
      </c>
      <c r="S27" s="67" t="s">
        <v>258</v>
      </c>
      <c r="T27" s="67" t="s">
        <v>258</v>
      </c>
      <c r="U27" s="67" t="s">
        <v>258</v>
      </c>
      <c r="V27" s="67" t="s">
        <v>258</v>
      </c>
      <c r="W27" s="67" t="s">
        <v>258</v>
      </c>
      <c r="X27" s="67" t="s">
        <v>258</v>
      </c>
      <c r="Y27" s="67" t="s">
        <v>258</v>
      </c>
    </row>
    <row r="28" ht="45">
      <c r="A28" s="36" t="s">
        <v>110</v>
      </c>
      <c r="B28" s="40" t="s">
        <v>111</v>
      </c>
      <c r="C28" s="25" t="s">
        <v>112</v>
      </c>
      <c r="D28" s="67" t="s">
        <v>258</v>
      </c>
      <c r="E28" s="67" t="s">
        <v>258</v>
      </c>
      <c r="F28" s="67" t="s">
        <v>258</v>
      </c>
      <c r="G28" s="67" t="s">
        <v>258</v>
      </c>
      <c r="H28" s="67" t="s">
        <v>258</v>
      </c>
      <c r="I28" s="67" t="s">
        <v>258</v>
      </c>
      <c r="J28" s="67" t="s">
        <v>258</v>
      </c>
      <c r="K28" s="67" t="s">
        <v>258</v>
      </c>
      <c r="L28" s="67" t="s">
        <v>258</v>
      </c>
      <c r="M28" s="67" t="s">
        <v>258</v>
      </c>
      <c r="N28" s="67" t="s">
        <v>258</v>
      </c>
      <c r="O28" s="67" t="s">
        <v>258</v>
      </c>
      <c r="P28" s="67" t="s">
        <v>258</v>
      </c>
      <c r="Q28" s="67" t="s">
        <v>258</v>
      </c>
      <c r="R28" s="67" t="s">
        <v>258</v>
      </c>
      <c r="S28" s="67" t="s">
        <v>258</v>
      </c>
      <c r="T28" s="67" t="s">
        <v>258</v>
      </c>
      <c r="U28" s="67" t="s">
        <v>258</v>
      </c>
      <c r="V28" s="67" t="s">
        <v>258</v>
      </c>
      <c r="W28" s="67" t="s">
        <v>258</v>
      </c>
      <c r="X28" s="67" t="s">
        <v>258</v>
      </c>
      <c r="Y28" s="67" t="s">
        <v>258</v>
      </c>
    </row>
    <row r="29" ht="45">
      <c r="A29" s="36" t="s">
        <v>113</v>
      </c>
      <c r="B29" s="40" t="s">
        <v>114</v>
      </c>
      <c r="C29" s="25" t="s">
        <v>115</v>
      </c>
      <c r="D29" s="67" t="s">
        <v>258</v>
      </c>
      <c r="E29" s="67" t="s">
        <v>258</v>
      </c>
      <c r="F29" s="67" t="s">
        <v>258</v>
      </c>
      <c r="G29" s="67" t="s">
        <v>258</v>
      </c>
      <c r="H29" s="67" t="s">
        <v>258</v>
      </c>
      <c r="I29" s="67" t="s">
        <v>258</v>
      </c>
      <c r="J29" s="67" t="s">
        <v>258</v>
      </c>
      <c r="K29" s="67" t="s">
        <v>258</v>
      </c>
      <c r="L29" s="67" t="s">
        <v>258</v>
      </c>
      <c r="M29" s="67" t="s">
        <v>258</v>
      </c>
      <c r="N29" s="67" t="s">
        <v>258</v>
      </c>
      <c r="O29" s="67" t="s">
        <v>258</v>
      </c>
      <c r="P29" s="67" t="s">
        <v>258</v>
      </c>
      <c r="Q29" s="67" t="s">
        <v>258</v>
      </c>
      <c r="R29" s="67" t="s">
        <v>258</v>
      </c>
      <c r="S29" s="67" t="s">
        <v>258</v>
      </c>
      <c r="T29" s="67" t="s">
        <v>258</v>
      </c>
      <c r="U29" s="67" t="s">
        <v>258</v>
      </c>
      <c r="V29" s="67" t="s">
        <v>258</v>
      </c>
      <c r="W29" s="67" t="s">
        <v>258</v>
      </c>
      <c r="X29" s="67" t="s">
        <v>258</v>
      </c>
      <c r="Y29" s="67" t="s">
        <v>258</v>
      </c>
    </row>
    <row r="30" ht="45">
      <c r="A30" s="33" t="s">
        <v>116</v>
      </c>
      <c r="B30" s="34" t="s">
        <v>117</v>
      </c>
      <c r="C30" s="215"/>
      <c r="D30" s="67" t="s">
        <v>258</v>
      </c>
      <c r="E30" s="67" t="s">
        <v>258</v>
      </c>
      <c r="F30" s="67" t="s">
        <v>258</v>
      </c>
      <c r="G30" s="67" t="s">
        <v>258</v>
      </c>
      <c r="H30" s="67" t="s">
        <v>258</v>
      </c>
      <c r="I30" s="67" t="s">
        <v>258</v>
      </c>
      <c r="J30" s="67" t="s">
        <v>258</v>
      </c>
      <c r="K30" s="67" t="s">
        <v>258</v>
      </c>
      <c r="L30" s="67" t="s">
        <v>258</v>
      </c>
      <c r="M30" s="67" t="s">
        <v>258</v>
      </c>
      <c r="N30" s="67" t="s">
        <v>258</v>
      </c>
      <c r="O30" s="67" t="s">
        <v>258</v>
      </c>
      <c r="P30" s="67" t="s">
        <v>258</v>
      </c>
      <c r="Q30" s="67" t="s">
        <v>258</v>
      </c>
      <c r="R30" s="67" t="s">
        <v>258</v>
      </c>
      <c r="S30" s="67" t="s">
        <v>258</v>
      </c>
      <c r="T30" s="67" t="s">
        <v>258</v>
      </c>
      <c r="U30" s="67" t="s">
        <v>258</v>
      </c>
      <c r="V30" s="67" t="s">
        <v>258</v>
      </c>
      <c r="W30" s="67" t="s">
        <v>258</v>
      </c>
      <c r="X30" s="67" t="s">
        <v>258</v>
      </c>
      <c r="Y30" s="67" t="s">
        <v>258</v>
      </c>
    </row>
    <row r="31" ht="45">
      <c r="A31" s="33" t="s">
        <v>118</v>
      </c>
      <c r="B31" s="34" t="s">
        <v>119</v>
      </c>
      <c r="C31" s="215"/>
      <c r="D31" s="67" t="s">
        <v>258</v>
      </c>
      <c r="E31" s="67" t="s">
        <v>258</v>
      </c>
      <c r="F31" s="67" t="s">
        <v>258</v>
      </c>
      <c r="G31" s="67" t="s">
        <v>258</v>
      </c>
      <c r="H31" s="67" t="s">
        <v>258</v>
      </c>
      <c r="I31" s="67" t="s">
        <v>258</v>
      </c>
      <c r="J31" s="67" t="s">
        <v>258</v>
      </c>
      <c r="K31" s="67" t="s">
        <v>258</v>
      </c>
      <c r="L31" s="67" t="s">
        <v>258</v>
      </c>
      <c r="M31" s="67" t="s">
        <v>258</v>
      </c>
      <c r="N31" s="67" t="s">
        <v>258</v>
      </c>
      <c r="O31" s="67" t="s">
        <v>258</v>
      </c>
      <c r="P31" s="67" t="s">
        <v>258</v>
      </c>
      <c r="Q31" s="67" t="s">
        <v>258</v>
      </c>
      <c r="R31" s="67" t="s">
        <v>258</v>
      </c>
      <c r="S31" s="67" t="s">
        <v>258</v>
      </c>
      <c r="T31" s="67" t="s">
        <v>258</v>
      </c>
      <c r="U31" s="67" t="s">
        <v>258</v>
      </c>
      <c r="V31" s="67" t="s">
        <v>258</v>
      </c>
      <c r="W31" s="67" t="s">
        <v>258</v>
      </c>
      <c r="X31" s="67" t="s">
        <v>258</v>
      </c>
      <c r="Y31" s="67" t="s">
        <v>258</v>
      </c>
    </row>
    <row r="32" ht="75">
      <c r="A32" s="132" t="s">
        <v>120</v>
      </c>
      <c r="B32" s="133" t="s">
        <v>121</v>
      </c>
      <c r="C32" s="216" t="s">
        <v>122</v>
      </c>
      <c r="D32" s="67" t="s">
        <v>258</v>
      </c>
      <c r="E32" s="67" t="s">
        <v>258</v>
      </c>
      <c r="F32" s="67" t="s">
        <v>258</v>
      </c>
      <c r="G32" s="67" t="s">
        <v>258</v>
      </c>
      <c r="H32" s="67" t="s">
        <v>258</v>
      </c>
      <c r="I32" s="67" t="s">
        <v>258</v>
      </c>
      <c r="J32" s="67" t="s">
        <v>258</v>
      </c>
      <c r="K32" s="67" t="s">
        <v>258</v>
      </c>
      <c r="L32" s="67" t="s">
        <v>258</v>
      </c>
      <c r="M32" s="67" t="s">
        <v>258</v>
      </c>
      <c r="N32" s="67" t="s">
        <v>258</v>
      </c>
      <c r="O32" s="67" t="s">
        <v>258</v>
      </c>
      <c r="P32" s="67" t="s">
        <v>258</v>
      </c>
      <c r="Q32" s="67" t="s">
        <v>258</v>
      </c>
      <c r="R32" s="67" t="s">
        <v>258</v>
      </c>
      <c r="S32" s="67" t="s">
        <v>258</v>
      </c>
      <c r="T32" s="67" t="s">
        <v>258</v>
      </c>
      <c r="U32" s="67" t="s">
        <v>258</v>
      </c>
      <c r="V32" s="67" t="s">
        <v>258</v>
      </c>
      <c r="W32" s="67" t="s">
        <v>258</v>
      </c>
      <c r="X32" s="67" t="s">
        <v>258</v>
      </c>
      <c r="Y32" s="67" t="s">
        <v>258</v>
      </c>
    </row>
    <row r="33" ht="15.75">
      <c r="A33" s="28"/>
      <c r="B33" s="52" t="s">
        <v>123</v>
      </c>
      <c r="C33" s="67" t="s">
        <v>258</v>
      </c>
      <c r="D33" s="67" t="s">
        <v>258</v>
      </c>
      <c r="E33" s="67" t="s">
        <v>258</v>
      </c>
      <c r="F33" s="67" t="s">
        <v>258</v>
      </c>
      <c r="G33" s="67" t="s">
        <v>258</v>
      </c>
      <c r="H33" s="67" t="s">
        <v>258</v>
      </c>
      <c r="I33" s="67" t="s">
        <v>258</v>
      </c>
      <c r="J33" s="67" t="s">
        <v>258</v>
      </c>
      <c r="K33" s="67" t="s">
        <v>258</v>
      </c>
      <c r="L33" s="67" t="s">
        <v>258</v>
      </c>
      <c r="M33" s="67" t="s">
        <v>258</v>
      </c>
      <c r="N33" s="67" t="s">
        <v>258</v>
      </c>
      <c r="O33" s="67" t="s">
        <v>258</v>
      </c>
      <c r="P33" s="67" t="s">
        <v>258</v>
      </c>
      <c r="Q33" s="67" t="s">
        <v>258</v>
      </c>
      <c r="R33" s="67" t="s">
        <v>258</v>
      </c>
      <c r="S33" s="67" t="s">
        <v>258</v>
      </c>
      <c r="T33" s="67" t="s">
        <v>258</v>
      </c>
      <c r="U33" s="67" t="s">
        <v>258</v>
      </c>
      <c r="V33" s="67" t="s">
        <v>258</v>
      </c>
      <c r="W33" s="67" t="s">
        <v>258</v>
      </c>
      <c r="X33" s="67" t="s">
        <v>258</v>
      </c>
      <c r="Y33" s="67" t="s">
        <v>258</v>
      </c>
    </row>
    <row r="34" ht="45">
      <c r="A34" s="33" t="s">
        <v>77</v>
      </c>
      <c r="B34" s="34" t="s">
        <v>78</v>
      </c>
      <c r="C34" s="67" t="s">
        <v>258</v>
      </c>
      <c r="D34" s="67" t="s">
        <v>258</v>
      </c>
      <c r="E34" s="67" t="s">
        <v>258</v>
      </c>
      <c r="F34" s="67" t="s">
        <v>258</v>
      </c>
      <c r="G34" s="67" t="s">
        <v>258</v>
      </c>
      <c r="H34" s="67" t="s">
        <v>258</v>
      </c>
      <c r="I34" s="67" t="s">
        <v>258</v>
      </c>
      <c r="J34" s="67" t="s">
        <v>258</v>
      </c>
      <c r="K34" s="67" t="s">
        <v>258</v>
      </c>
      <c r="L34" s="67" t="s">
        <v>258</v>
      </c>
      <c r="M34" s="67" t="s">
        <v>258</v>
      </c>
      <c r="N34" s="67" t="s">
        <v>258</v>
      </c>
      <c r="O34" s="67" t="s">
        <v>258</v>
      </c>
      <c r="P34" s="67" t="s">
        <v>258</v>
      </c>
      <c r="Q34" s="67" t="s">
        <v>258</v>
      </c>
      <c r="R34" s="67" t="s">
        <v>258</v>
      </c>
      <c r="S34" s="67" t="s">
        <v>258</v>
      </c>
      <c r="T34" s="67" t="s">
        <v>258</v>
      </c>
      <c r="U34" s="67" t="s">
        <v>258</v>
      </c>
      <c r="V34" s="67" t="s">
        <v>258</v>
      </c>
      <c r="W34" s="67" t="s">
        <v>258</v>
      </c>
      <c r="X34" s="67" t="s">
        <v>258</v>
      </c>
      <c r="Y34" s="67" t="s">
        <v>258</v>
      </c>
    </row>
    <row r="35" ht="75">
      <c r="A35" s="33" t="s">
        <v>124</v>
      </c>
      <c r="B35" s="34" t="s">
        <v>125</v>
      </c>
      <c r="C35" s="67" t="s">
        <v>258</v>
      </c>
      <c r="D35" s="67" t="s">
        <v>258</v>
      </c>
      <c r="E35" s="67" t="s">
        <v>258</v>
      </c>
      <c r="F35" s="67" t="s">
        <v>258</v>
      </c>
      <c r="G35" s="67" t="s">
        <v>258</v>
      </c>
      <c r="H35" s="67" t="s">
        <v>258</v>
      </c>
      <c r="I35" s="67" t="s">
        <v>258</v>
      </c>
      <c r="J35" s="67" t="s">
        <v>258</v>
      </c>
      <c r="K35" s="67" t="s">
        <v>258</v>
      </c>
      <c r="L35" s="67" t="s">
        <v>258</v>
      </c>
      <c r="M35" s="67" t="s">
        <v>258</v>
      </c>
      <c r="N35" s="67" t="s">
        <v>258</v>
      </c>
      <c r="O35" s="67" t="s">
        <v>258</v>
      </c>
      <c r="P35" s="67" t="s">
        <v>258</v>
      </c>
      <c r="Q35" s="67" t="s">
        <v>258</v>
      </c>
      <c r="R35" s="67" t="s">
        <v>258</v>
      </c>
      <c r="S35" s="67" t="s">
        <v>258</v>
      </c>
      <c r="T35" s="67" t="s">
        <v>258</v>
      </c>
      <c r="U35" s="67" t="s">
        <v>258</v>
      </c>
      <c r="V35" s="67" t="s">
        <v>258</v>
      </c>
      <c r="W35" s="67" t="s">
        <v>258</v>
      </c>
      <c r="X35" s="67" t="s">
        <v>258</v>
      </c>
      <c r="Y35" s="67" t="s">
        <v>258</v>
      </c>
    </row>
    <row r="36" ht="75">
      <c r="A36" s="33" t="s">
        <v>126</v>
      </c>
      <c r="B36" s="34" t="s">
        <v>127</v>
      </c>
      <c r="C36" s="67" t="s">
        <v>258</v>
      </c>
      <c r="D36" s="67" t="s">
        <v>258</v>
      </c>
      <c r="E36" s="67" t="s">
        <v>258</v>
      </c>
      <c r="F36" s="67" t="s">
        <v>258</v>
      </c>
      <c r="G36" s="67" t="s">
        <v>258</v>
      </c>
      <c r="H36" s="67" t="s">
        <v>258</v>
      </c>
      <c r="I36" s="67" t="s">
        <v>258</v>
      </c>
      <c r="J36" s="67" t="s">
        <v>258</v>
      </c>
      <c r="K36" s="67" t="s">
        <v>258</v>
      </c>
      <c r="L36" s="67" t="s">
        <v>258</v>
      </c>
      <c r="M36" s="67" t="s">
        <v>258</v>
      </c>
      <c r="N36" s="67" t="s">
        <v>258</v>
      </c>
      <c r="O36" s="67" t="s">
        <v>258</v>
      </c>
      <c r="P36" s="67" t="s">
        <v>258</v>
      </c>
      <c r="Q36" s="67" t="s">
        <v>258</v>
      </c>
      <c r="R36" s="67" t="s">
        <v>258</v>
      </c>
      <c r="S36" s="67" t="s">
        <v>258</v>
      </c>
      <c r="T36" s="67" t="s">
        <v>258</v>
      </c>
      <c r="U36" s="67" t="s">
        <v>258</v>
      </c>
      <c r="V36" s="67" t="s">
        <v>258</v>
      </c>
      <c r="W36" s="67" t="s">
        <v>258</v>
      </c>
      <c r="X36" s="67" t="s">
        <v>258</v>
      </c>
      <c r="Y36" s="67" t="s">
        <v>258</v>
      </c>
    </row>
    <row r="37" ht="90">
      <c r="A37" s="24" t="s">
        <v>128</v>
      </c>
      <c r="B37" s="47" t="s">
        <v>129</v>
      </c>
      <c r="C37" s="25" t="s">
        <v>130</v>
      </c>
      <c r="D37" s="67" t="s">
        <v>258</v>
      </c>
      <c r="E37" s="67" t="s">
        <v>258</v>
      </c>
      <c r="F37" s="67" t="s">
        <v>258</v>
      </c>
      <c r="G37" s="67" t="s">
        <v>258</v>
      </c>
      <c r="H37" s="67" t="s">
        <v>258</v>
      </c>
      <c r="I37" s="67" t="s">
        <v>258</v>
      </c>
      <c r="J37" s="67" t="s">
        <v>258</v>
      </c>
      <c r="K37" s="67" t="s">
        <v>258</v>
      </c>
      <c r="L37" s="67" t="s">
        <v>258</v>
      </c>
      <c r="M37" s="67" t="s">
        <v>258</v>
      </c>
      <c r="N37" s="67" t="s">
        <v>258</v>
      </c>
      <c r="O37" s="67" t="s">
        <v>258</v>
      </c>
      <c r="P37" s="67" t="s">
        <v>258</v>
      </c>
      <c r="Q37" s="67" t="s">
        <v>258</v>
      </c>
      <c r="R37" s="67" t="s">
        <v>258</v>
      </c>
      <c r="S37" s="67" t="s">
        <v>258</v>
      </c>
      <c r="T37" s="67" t="s">
        <v>258</v>
      </c>
      <c r="U37" s="67" t="s">
        <v>258</v>
      </c>
      <c r="V37" s="67" t="s">
        <v>258</v>
      </c>
      <c r="W37" s="67" t="s">
        <v>258</v>
      </c>
      <c r="X37" s="67" t="s">
        <v>258</v>
      </c>
      <c r="Y37" s="67" t="s">
        <v>258</v>
      </c>
    </row>
    <row r="38" ht="60">
      <c r="A38" s="24" t="s">
        <v>131</v>
      </c>
      <c r="B38" s="47" t="s">
        <v>132</v>
      </c>
      <c r="C38" s="25" t="s">
        <v>133</v>
      </c>
      <c r="D38" s="67" t="s">
        <v>258</v>
      </c>
      <c r="E38" s="67" t="s">
        <v>258</v>
      </c>
      <c r="F38" s="67" t="s">
        <v>258</v>
      </c>
      <c r="G38" s="67" t="s">
        <v>258</v>
      </c>
      <c r="H38" s="67" t="s">
        <v>258</v>
      </c>
      <c r="I38" s="67" t="s">
        <v>258</v>
      </c>
      <c r="J38" s="67" t="s">
        <v>258</v>
      </c>
      <c r="K38" s="67" t="s">
        <v>258</v>
      </c>
      <c r="L38" s="67" t="s">
        <v>258</v>
      </c>
      <c r="M38" s="67" t="s">
        <v>258</v>
      </c>
      <c r="N38" s="67" t="s">
        <v>258</v>
      </c>
      <c r="O38" s="67" t="s">
        <v>258</v>
      </c>
      <c r="P38" s="67" t="s">
        <v>258</v>
      </c>
      <c r="Q38" s="67" t="s">
        <v>258</v>
      </c>
      <c r="R38" s="67" t="s">
        <v>258</v>
      </c>
      <c r="S38" s="67" t="s">
        <v>258</v>
      </c>
      <c r="T38" s="67" t="s">
        <v>258</v>
      </c>
      <c r="U38" s="67" t="s">
        <v>258</v>
      </c>
      <c r="V38" s="67" t="s">
        <v>258</v>
      </c>
      <c r="W38" s="67" t="s">
        <v>258</v>
      </c>
      <c r="X38" s="67" t="s">
        <v>258</v>
      </c>
      <c r="Y38" s="67" t="s">
        <v>258</v>
      </c>
    </row>
    <row r="39" ht="45">
      <c r="A39" s="33" t="s">
        <v>79</v>
      </c>
      <c r="B39" s="34" t="s">
        <v>80</v>
      </c>
      <c r="C39" s="67" t="s">
        <v>258</v>
      </c>
      <c r="D39" s="67" t="s">
        <v>258</v>
      </c>
      <c r="E39" s="67" t="s">
        <v>258</v>
      </c>
      <c r="F39" s="67" t="s">
        <v>258</v>
      </c>
      <c r="G39" s="67" t="s">
        <v>258</v>
      </c>
      <c r="H39" s="67" t="s">
        <v>258</v>
      </c>
      <c r="I39" s="67" t="s">
        <v>258</v>
      </c>
      <c r="J39" s="67" t="s">
        <v>258</v>
      </c>
      <c r="K39" s="67" t="s">
        <v>258</v>
      </c>
      <c r="L39" s="67" t="s">
        <v>258</v>
      </c>
      <c r="M39" s="67" t="s">
        <v>258</v>
      </c>
      <c r="N39" s="67" t="s">
        <v>258</v>
      </c>
      <c r="O39" s="67" t="s">
        <v>258</v>
      </c>
      <c r="P39" s="67" t="s">
        <v>258</v>
      </c>
      <c r="Q39" s="67" t="s">
        <v>258</v>
      </c>
      <c r="R39" s="67" t="s">
        <v>258</v>
      </c>
      <c r="S39" s="67" t="s">
        <v>258</v>
      </c>
      <c r="T39" s="67" t="s">
        <v>258</v>
      </c>
      <c r="U39" s="67" t="s">
        <v>258</v>
      </c>
      <c r="V39" s="67" t="s">
        <v>258</v>
      </c>
      <c r="W39" s="67" t="s">
        <v>258</v>
      </c>
      <c r="X39" s="67" t="s">
        <v>258</v>
      </c>
      <c r="Y39" s="67" t="s">
        <v>258</v>
      </c>
    </row>
    <row r="40" ht="30">
      <c r="A40" s="33" t="s">
        <v>81</v>
      </c>
      <c r="B40" s="34" t="s">
        <v>82</v>
      </c>
      <c r="C40" s="67" t="s">
        <v>258</v>
      </c>
      <c r="D40" s="67" t="s">
        <v>258</v>
      </c>
      <c r="E40" s="67" t="s">
        <v>258</v>
      </c>
      <c r="F40" s="67" t="s">
        <v>258</v>
      </c>
      <c r="G40" s="67" t="s">
        <v>258</v>
      </c>
      <c r="H40" s="67" t="s">
        <v>258</v>
      </c>
      <c r="I40" s="67" t="s">
        <v>258</v>
      </c>
      <c r="J40" s="67" t="s">
        <v>258</v>
      </c>
      <c r="K40" s="67" t="s">
        <v>258</v>
      </c>
      <c r="L40" s="67" t="s">
        <v>258</v>
      </c>
      <c r="M40" s="67" t="s">
        <v>258</v>
      </c>
      <c r="N40" s="67" t="s">
        <v>258</v>
      </c>
      <c r="O40" s="67" t="s">
        <v>258</v>
      </c>
      <c r="P40" s="67" t="s">
        <v>258</v>
      </c>
      <c r="Q40" s="67" t="s">
        <v>258</v>
      </c>
      <c r="R40" s="67" t="s">
        <v>258</v>
      </c>
      <c r="S40" s="67" t="s">
        <v>258</v>
      </c>
      <c r="T40" s="67" t="s">
        <v>258</v>
      </c>
      <c r="U40" s="67" t="s">
        <v>258</v>
      </c>
      <c r="V40" s="67" t="s">
        <v>258</v>
      </c>
      <c r="W40" s="67" t="s">
        <v>258</v>
      </c>
      <c r="X40" s="67" t="s">
        <v>258</v>
      </c>
      <c r="Y40" s="67" t="s">
        <v>258</v>
      </c>
    </row>
    <row r="41" ht="45">
      <c r="A41" s="24" t="s">
        <v>83</v>
      </c>
      <c r="B41" s="48" t="s">
        <v>134</v>
      </c>
      <c r="C41" s="25" t="s">
        <v>135</v>
      </c>
      <c r="D41" s="67" t="s">
        <v>258</v>
      </c>
      <c r="E41" s="67" t="s">
        <v>258</v>
      </c>
      <c r="F41" s="67" t="s">
        <v>258</v>
      </c>
      <c r="G41" s="67" t="s">
        <v>258</v>
      </c>
      <c r="H41" s="67" t="s">
        <v>258</v>
      </c>
      <c r="I41" s="67" t="s">
        <v>258</v>
      </c>
      <c r="J41" s="67" t="s">
        <v>258</v>
      </c>
      <c r="K41" s="67" t="s">
        <v>258</v>
      </c>
      <c r="L41" s="67" t="s">
        <v>258</v>
      </c>
      <c r="M41" s="67" t="s">
        <v>258</v>
      </c>
      <c r="N41" s="67" t="s">
        <v>258</v>
      </c>
      <c r="O41" s="67" t="s">
        <v>258</v>
      </c>
      <c r="P41" s="67" t="s">
        <v>258</v>
      </c>
      <c r="Q41" s="67" t="s">
        <v>258</v>
      </c>
      <c r="R41" s="67" t="s">
        <v>258</v>
      </c>
      <c r="S41" s="67" t="s">
        <v>258</v>
      </c>
      <c r="T41" s="67" t="s">
        <v>258</v>
      </c>
      <c r="U41" s="67" t="s">
        <v>258</v>
      </c>
      <c r="V41" s="67" t="s">
        <v>258</v>
      </c>
      <c r="W41" s="67" t="s">
        <v>258</v>
      </c>
      <c r="X41" s="67" t="s">
        <v>258</v>
      </c>
      <c r="Y41" s="67" t="s">
        <v>258</v>
      </c>
    </row>
    <row r="42" ht="45">
      <c r="A42" s="24" t="s">
        <v>86</v>
      </c>
      <c r="B42" s="49" t="s">
        <v>136</v>
      </c>
      <c r="C42" s="25" t="s">
        <v>137</v>
      </c>
      <c r="D42" s="67" t="s">
        <v>258</v>
      </c>
      <c r="E42" s="67" t="s">
        <v>258</v>
      </c>
      <c r="F42" s="67" t="s">
        <v>258</v>
      </c>
      <c r="G42" s="67" t="s">
        <v>258</v>
      </c>
      <c r="H42" s="67" t="s">
        <v>258</v>
      </c>
      <c r="I42" s="67" t="s">
        <v>258</v>
      </c>
      <c r="J42" s="67" t="s">
        <v>258</v>
      </c>
      <c r="K42" s="67" t="s">
        <v>258</v>
      </c>
      <c r="L42" s="67" t="s">
        <v>258</v>
      </c>
      <c r="M42" s="67" t="s">
        <v>258</v>
      </c>
      <c r="N42" s="67" t="s">
        <v>258</v>
      </c>
      <c r="O42" s="67" t="s">
        <v>258</v>
      </c>
      <c r="P42" s="67" t="s">
        <v>258</v>
      </c>
      <c r="Q42" s="67" t="s">
        <v>258</v>
      </c>
      <c r="R42" s="67" t="s">
        <v>258</v>
      </c>
      <c r="S42" s="67" t="s">
        <v>258</v>
      </c>
      <c r="T42" s="67" t="s">
        <v>258</v>
      </c>
      <c r="U42" s="67" t="s">
        <v>258</v>
      </c>
      <c r="V42" s="67" t="s">
        <v>258</v>
      </c>
      <c r="W42" s="67" t="s">
        <v>258</v>
      </c>
      <c r="X42" s="67" t="s">
        <v>258</v>
      </c>
      <c r="Y42" s="67" t="s">
        <v>258</v>
      </c>
    </row>
    <row r="43" ht="45">
      <c r="A43" s="24" t="s">
        <v>89</v>
      </c>
      <c r="B43" s="49" t="s">
        <v>138</v>
      </c>
      <c r="C43" s="25" t="s">
        <v>139</v>
      </c>
      <c r="D43" s="67" t="s">
        <v>258</v>
      </c>
      <c r="E43" s="67" t="s">
        <v>258</v>
      </c>
      <c r="F43" s="67" t="s">
        <v>258</v>
      </c>
      <c r="G43" s="67" t="s">
        <v>258</v>
      </c>
      <c r="H43" s="67" t="s">
        <v>258</v>
      </c>
      <c r="I43" s="67" t="s">
        <v>258</v>
      </c>
      <c r="J43" s="67" t="s">
        <v>258</v>
      </c>
      <c r="K43" s="67" t="s">
        <v>258</v>
      </c>
      <c r="L43" s="67" t="s">
        <v>258</v>
      </c>
      <c r="M43" s="67" t="s">
        <v>258</v>
      </c>
      <c r="N43" s="67" t="s">
        <v>258</v>
      </c>
      <c r="O43" s="67" t="s">
        <v>258</v>
      </c>
      <c r="P43" s="67" t="s">
        <v>258</v>
      </c>
      <c r="Q43" s="67" t="s">
        <v>258</v>
      </c>
      <c r="R43" s="67" t="s">
        <v>258</v>
      </c>
      <c r="S43" s="67" t="s">
        <v>258</v>
      </c>
      <c r="T43" s="67" t="s">
        <v>258</v>
      </c>
      <c r="U43" s="67" t="s">
        <v>258</v>
      </c>
      <c r="V43" s="67" t="s">
        <v>258</v>
      </c>
      <c r="W43" s="67" t="s">
        <v>258</v>
      </c>
      <c r="X43" s="67" t="s">
        <v>258</v>
      </c>
      <c r="Y43" s="67" t="s">
        <v>258</v>
      </c>
    </row>
    <row r="44" ht="15.75">
      <c r="A44" s="28"/>
      <c r="B44" s="52" t="s">
        <v>140</v>
      </c>
      <c r="C44" s="67" t="s">
        <v>258</v>
      </c>
      <c r="D44" s="67" t="s">
        <v>258</v>
      </c>
      <c r="E44" s="67" t="s">
        <v>258</v>
      </c>
      <c r="F44" s="67" t="s">
        <v>258</v>
      </c>
      <c r="G44" s="67" t="s">
        <v>258</v>
      </c>
      <c r="H44" s="67" t="s">
        <v>258</v>
      </c>
      <c r="I44" s="67" t="s">
        <v>258</v>
      </c>
      <c r="J44" s="67" t="s">
        <v>258</v>
      </c>
      <c r="K44" s="67" t="s">
        <v>258</v>
      </c>
      <c r="L44" s="67" t="s">
        <v>258</v>
      </c>
      <c r="M44" s="67" t="s">
        <v>258</v>
      </c>
      <c r="N44" s="67" t="s">
        <v>258</v>
      </c>
      <c r="O44" s="67" t="s">
        <v>258</v>
      </c>
      <c r="P44" s="67" t="s">
        <v>258</v>
      </c>
      <c r="Q44" s="67" t="s">
        <v>258</v>
      </c>
      <c r="R44" s="67" t="s">
        <v>258</v>
      </c>
      <c r="S44" s="67" t="s">
        <v>258</v>
      </c>
      <c r="T44" s="67" t="s">
        <v>258</v>
      </c>
      <c r="U44" s="67" t="s">
        <v>258</v>
      </c>
      <c r="V44" s="67" t="s">
        <v>258</v>
      </c>
      <c r="W44" s="67" t="s">
        <v>258</v>
      </c>
      <c r="X44" s="67" t="s">
        <v>258</v>
      </c>
      <c r="Y44" s="67" t="s">
        <v>258</v>
      </c>
    </row>
    <row r="45" ht="45">
      <c r="A45" s="33" t="s">
        <v>77</v>
      </c>
      <c r="B45" s="34" t="s">
        <v>78</v>
      </c>
      <c r="C45" s="67" t="s">
        <v>258</v>
      </c>
      <c r="D45" s="67" t="s">
        <v>258</v>
      </c>
      <c r="E45" s="67" t="s">
        <v>258</v>
      </c>
      <c r="F45" s="67" t="s">
        <v>258</v>
      </c>
      <c r="G45" s="67" t="s">
        <v>258</v>
      </c>
      <c r="H45" s="67" t="s">
        <v>258</v>
      </c>
      <c r="I45" s="67" t="s">
        <v>258</v>
      </c>
      <c r="J45" s="67" t="s">
        <v>258</v>
      </c>
      <c r="K45" s="67" t="s">
        <v>258</v>
      </c>
      <c r="L45" s="67" t="s">
        <v>258</v>
      </c>
      <c r="M45" s="67" t="s">
        <v>258</v>
      </c>
      <c r="N45" s="67" t="s">
        <v>258</v>
      </c>
      <c r="O45" s="67" t="s">
        <v>258</v>
      </c>
      <c r="P45" s="67" t="s">
        <v>258</v>
      </c>
      <c r="Q45" s="67" t="s">
        <v>258</v>
      </c>
      <c r="R45" s="67" t="s">
        <v>258</v>
      </c>
      <c r="S45" s="67" t="s">
        <v>258</v>
      </c>
      <c r="T45" s="67" t="s">
        <v>258</v>
      </c>
      <c r="U45" s="67" t="s">
        <v>258</v>
      </c>
      <c r="V45" s="67" t="s">
        <v>258</v>
      </c>
      <c r="W45" s="67" t="s">
        <v>258</v>
      </c>
      <c r="X45" s="67" t="s">
        <v>258</v>
      </c>
      <c r="Y45" s="67" t="s">
        <v>258</v>
      </c>
    </row>
    <row r="46" ht="75">
      <c r="A46" s="33" t="s">
        <v>124</v>
      </c>
      <c r="B46" s="34" t="s">
        <v>125</v>
      </c>
      <c r="C46" s="67" t="s">
        <v>258</v>
      </c>
      <c r="D46" s="67" t="s">
        <v>258</v>
      </c>
      <c r="E46" s="67" t="s">
        <v>258</v>
      </c>
      <c r="F46" s="67" t="s">
        <v>258</v>
      </c>
      <c r="G46" s="67" t="s">
        <v>258</v>
      </c>
      <c r="H46" s="67" t="s">
        <v>258</v>
      </c>
      <c r="I46" s="67" t="s">
        <v>258</v>
      </c>
      <c r="J46" s="67" t="s">
        <v>258</v>
      </c>
      <c r="K46" s="67" t="s">
        <v>258</v>
      </c>
      <c r="L46" s="67" t="s">
        <v>258</v>
      </c>
      <c r="M46" s="67" t="s">
        <v>258</v>
      </c>
      <c r="N46" s="67" t="s">
        <v>258</v>
      </c>
      <c r="O46" s="67" t="s">
        <v>258</v>
      </c>
      <c r="P46" s="67" t="s">
        <v>258</v>
      </c>
      <c r="Q46" s="67" t="s">
        <v>258</v>
      </c>
      <c r="R46" s="67" t="s">
        <v>258</v>
      </c>
      <c r="S46" s="67" t="s">
        <v>258</v>
      </c>
      <c r="T46" s="67" t="s">
        <v>258</v>
      </c>
      <c r="U46" s="67" t="s">
        <v>258</v>
      </c>
      <c r="V46" s="67" t="s">
        <v>258</v>
      </c>
      <c r="W46" s="67" t="s">
        <v>258</v>
      </c>
      <c r="X46" s="67" t="s">
        <v>258</v>
      </c>
      <c r="Y46" s="67" t="s">
        <v>258</v>
      </c>
    </row>
    <row r="47" ht="75">
      <c r="A47" s="33" t="s">
        <v>126</v>
      </c>
      <c r="B47" s="34" t="s">
        <v>127</v>
      </c>
      <c r="C47" s="67" t="s">
        <v>258</v>
      </c>
      <c r="D47" s="67" t="s">
        <v>258</v>
      </c>
      <c r="E47" s="67" t="s">
        <v>258</v>
      </c>
      <c r="F47" s="67" t="s">
        <v>258</v>
      </c>
      <c r="G47" s="67" t="s">
        <v>258</v>
      </c>
      <c r="H47" s="67" t="s">
        <v>258</v>
      </c>
      <c r="I47" s="67" t="s">
        <v>258</v>
      </c>
      <c r="J47" s="67" t="s">
        <v>258</v>
      </c>
      <c r="K47" s="67" t="s">
        <v>258</v>
      </c>
      <c r="L47" s="67" t="s">
        <v>258</v>
      </c>
      <c r="M47" s="67" t="s">
        <v>258</v>
      </c>
      <c r="N47" s="67" t="s">
        <v>258</v>
      </c>
      <c r="O47" s="67" t="s">
        <v>258</v>
      </c>
      <c r="P47" s="67" t="s">
        <v>258</v>
      </c>
      <c r="Q47" s="67" t="s">
        <v>258</v>
      </c>
      <c r="R47" s="67" t="s">
        <v>258</v>
      </c>
      <c r="S47" s="67" t="s">
        <v>258</v>
      </c>
      <c r="T47" s="67" t="s">
        <v>258</v>
      </c>
      <c r="U47" s="67" t="s">
        <v>258</v>
      </c>
      <c r="V47" s="67" t="s">
        <v>258</v>
      </c>
      <c r="W47" s="67" t="s">
        <v>258</v>
      </c>
      <c r="X47" s="67" t="s">
        <v>258</v>
      </c>
      <c r="Y47" s="67" t="s">
        <v>258</v>
      </c>
    </row>
    <row r="48" ht="45">
      <c r="A48" s="24" t="s">
        <v>128</v>
      </c>
      <c r="B48" s="47" t="s">
        <v>141</v>
      </c>
      <c r="C48" s="25" t="s">
        <v>142</v>
      </c>
      <c r="D48" s="67" t="s">
        <v>258</v>
      </c>
      <c r="E48" s="67" t="s">
        <v>258</v>
      </c>
      <c r="F48" s="67" t="s">
        <v>258</v>
      </c>
      <c r="G48" s="67" t="s">
        <v>258</v>
      </c>
      <c r="H48" s="67" t="s">
        <v>258</v>
      </c>
      <c r="I48" s="67" t="s">
        <v>258</v>
      </c>
      <c r="J48" s="67" t="s">
        <v>258</v>
      </c>
      <c r="K48" s="67" t="s">
        <v>258</v>
      </c>
      <c r="L48" s="67" t="s">
        <v>258</v>
      </c>
      <c r="M48" s="67" t="s">
        <v>258</v>
      </c>
      <c r="N48" s="67" t="s">
        <v>258</v>
      </c>
      <c r="O48" s="67" t="s">
        <v>258</v>
      </c>
      <c r="P48" s="67" t="s">
        <v>258</v>
      </c>
      <c r="Q48" s="67" t="s">
        <v>258</v>
      </c>
      <c r="R48" s="67" t="s">
        <v>258</v>
      </c>
      <c r="S48" s="67" t="s">
        <v>258</v>
      </c>
      <c r="T48" s="67" t="s">
        <v>258</v>
      </c>
      <c r="U48" s="67" t="s">
        <v>258</v>
      </c>
      <c r="V48" s="67" t="s">
        <v>258</v>
      </c>
      <c r="W48" s="67" t="s">
        <v>258</v>
      </c>
      <c r="X48" s="67" t="s">
        <v>258</v>
      </c>
      <c r="Y48" s="67" t="s">
        <v>258</v>
      </c>
    </row>
    <row r="49" ht="45">
      <c r="A49" s="33" t="s">
        <v>79</v>
      </c>
      <c r="B49" s="34" t="s">
        <v>80</v>
      </c>
      <c r="C49" s="67" t="s">
        <v>258</v>
      </c>
      <c r="D49" s="67" t="s">
        <v>258</v>
      </c>
      <c r="E49" s="67" t="s">
        <v>258</v>
      </c>
      <c r="F49" s="67" t="s">
        <v>258</v>
      </c>
      <c r="G49" s="67" t="s">
        <v>258</v>
      </c>
      <c r="H49" s="67" t="s">
        <v>258</v>
      </c>
      <c r="I49" s="67" t="s">
        <v>258</v>
      </c>
      <c r="J49" s="67" t="s">
        <v>258</v>
      </c>
      <c r="K49" s="67" t="s">
        <v>258</v>
      </c>
      <c r="L49" s="67" t="s">
        <v>258</v>
      </c>
      <c r="M49" s="67" t="s">
        <v>258</v>
      </c>
      <c r="N49" s="67" t="s">
        <v>258</v>
      </c>
      <c r="O49" s="67" t="s">
        <v>258</v>
      </c>
      <c r="P49" s="67" t="s">
        <v>258</v>
      </c>
      <c r="Q49" s="67" t="s">
        <v>258</v>
      </c>
      <c r="R49" s="67" t="s">
        <v>258</v>
      </c>
      <c r="S49" s="67" t="s">
        <v>258</v>
      </c>
      <c r="T49" s="67" t="s">
        <v>258</v>
      </c>
      <c r="U49" s="67" t="s">
        <v>258</v>
      </c>
      <c r="V49" s="67" t="s">
        <v>258</v>
      </c>
      <c r="W49" s="67" t="s">
        <v>258</v>
      </c>
      <c r="X49" s="67" t="s">
        <v>258</v>
      </c>
      <c r="Y49" s="67" t="s">
        <v>258</v>
      </c>
    </row>
    <row r="50" ht="30">
      <c r="A50" s="33" t="s">
        <v>81</v>
      </c>
      <c r="B50" s="34" t="s">
        <v>82</v>
      </c>
      <c r="C50" s="67" t="s">
        <v>258</v>
      </c>
      <c r="D50" s="67" t="s">
        <v>258</v>
      </c>
      <c r="E50" s="67" t="s">
        <v>258</v>
      </c>
      <c r="F50" s="67" t="s">
        <v>258</v>
      </c>
      <c r="G50" s="67" t="s">
        <v>258</v>
      </c>
      <c r="H50" s="67" t="s">
        <v>258</v>
      </c>
      <c r="I50" s="67" t="s">
        <v>258</v>
      </c>
      <c r="J50" s="67" t="s">
        <v>258</v>
      </c>
      <c r="K50" s="67" t="s">
        <v>258</v>
      </c>
      <c r="L50" s="67" t="s">
        <v>258</v>
      </c>
      <c r="M50" s="67" t="s">
        <v>258</v>
      </c>
      <c r="N50" s="67" t="s">
        <v>258</v>
      </c>
      <c r="O50" s="67" t="s">
        <v>258</v>
      </c>
      <c r="P50" s="67" t="s">
        <v>258</v>
      </c>
      <c r="Q50" s="67" t="s">
        <v>258</v>
      </c>
      <c r="R50" s="67" t="s">
        <v>258</v>
      </c>
      <c r="S50" s="67" t="s">
        <v>258</v>
      </c>
      <c r="T50" s="67" t="s">
        <v>258</v>
      </c>
      <c r="U50" s="67" t="s">
        <v>258</v>
      </c>
      <c r="V50" s="67" t="s">
        <v>258</v>
      </c>
      <c r="W50" s="67" t="s">
        <v>258</v>
      </c>
      <c r="X50" s="67" t="s">
        <v>258</v>
      </c>
      <c r="Y50" s="67" t="s">
        <v>258</v>
      </c>
    </row>
    <row r="51" ht="45">
      <c r="A51" s="24" t="s">
        <v>83</v>
      </c>
      <c r="B51" s="40" t="s">
        <v>143</v>
      </c>
      <c r="C51" s="25" t="s">
        <v>144</v>
      </c>
      <c r="D51" s="67" t="s">
        <v>258</v>
      </c>
      <c r="E51" s="67" t="s">
        <v>258</v>
      </c>
      <c r="F51" s="67" t="s">
        <v>258</v>
      </c>
      <c r="G51" s="67" t="s">
        <v>258</v>
      </c>
      <c r="H51" s="67" t="s">
        <v>258</v>
      </c>
      <c r="I51" s="67" t="s">
        <v>258</v>
      </c>
      <c r="J51" s="67" t="s">
        <v>258</v>
      </c>
      <c r="K51" s="67" t="s">
        <v>258</v>
      </c>
      <c r="L51" s="67" t="s">
        <v>258</v>
      </c>
      <c r="M51" s="67" t="s">
        <v>258</v>
      </c>
      <c r="N51" s="67" t="s">
        <v>258</v>
      </c>
      <c r="O51" s="67" t="s">
        <v>258</v>
      </c>
      <c r="P51" s="67" t="s">
        <v>258</v>
      </c>
      <c r="Q51" s="67" t="s">
        <v>258</v>
      </c>
      <c r="R51" s="67" t="s">
        <v>258</v>
      </c>
      <c r="S51" s="67" t="s">
        <v>258</v>
      </c>
      <c r="T51" s="67" t="s">
        <v>258</v>
      </c>
      <c r="U51" s="67" t="s">
        <v>258</v>
      </c>
      <c r="V51" s="67" t="s">
        <v>258</v>
      </c>
      <c r="W51" s="67" t="s">
        <v>258</v>
      </c>
      <c r="X51" s="67" t="s">
        <v>258</v>
      </c>
      <c r="Y51" s="67" t="s">
        <v>258</v>
      </c>
    </row>
    <row r="52" ht="60">
      <c r="A52" s="24" t="s">
        <v>86</v>
      </c>
      <c r="B52" s="48" t="s">
        <v>145</v>
      </c>
      <c r="C52" s="25" t="s">
        <v>146</v>
      </c>
      <c r="D52" s="67" t="s">
        <v>258</v>
      </c>
      <c r="E52" s="67" t="s">
        <v>258</v>
      </c>
      <c r="F52" s="67" t="s">
        <v>258</v>
      </c>
      <c r="G52" s="67" t="s">
        <v>258</v>
      </c>
      <c r="H52" s="67" t="s">
        <v>258</v>
      </c>
      <c r="I52" s="67" t="s">
        <v>258</v>
      </c>
      <c r="J52" s="67" t="s">
        <v>258</v>
      </c>
      <c r="K52" s="67" t="s">
        <v>258</v>
      </c>
      <c r="L52" s="67" t="s">
        <v>258</v>
      </c>
      <c r="M52" s="67" t="s">
        <v>258</v>
      </c>
      <c r="N52" s="67" t="s">
        <v>258</v>
      </c>
      <c r="O52" s="67" t="s">
        <v>258</v>
      </c>
      <c r="P52" s="67" t="s">
        <v>258</v>
      </c>
      <c r="Q52" s="67" t="s">
        <v>258</v>
      </c>
      <c r="R52" s="67" t="s">
        <v>258</v>
      </c>
      <c r="S52" s="67" t="s">
        <v>258</v>
      </c>
      <c r="T52" s="67" t="s">
        <v>258</v>
      </c>
      <c r="U52" s="67" t="s">
        <v>258</v>
      </c>
      <c r="V52" s="67" t="s">
        <v>258</v>
      </c>
      <c r="W52" s="67" t="s">
        <v>258</v>
      </c>
      <c r="X52" s="67" t="s">
        <v>258</v>
      </c>
      <c r="Y52" s="67" t="s">
        <v>258</v>
      </c>
    </row>
    <row r="53" ht="60">
      <c r="A53" s="24" t="s">
        <v>89</v>
      </c>
      <c r="B53" s="48" t="s">
        <v>147</v>
      </c>
      <c r="C53" s="25" t="s">
        <v>148</v>
      </c>
      <c r="D53" s="67" t="s">
        <v>258</v>
      </c>
      <c r="E53" s="67" t="s">
        <v>258</v>
      </c>
      <c r="F53" s="67" t="s">
        <v>258</v>
      </c>
      <c r="G53" s="67" t="s">
        <v>258</v>
      </c>
      <c r="H53" s="67" t="s">
        <v>258</v>
      </c>
      <c r="I53" s="67" t="s">
        <v>258</v>
      </c>
      <c r="J53" s="67" t="s">
        <v>258</v>
      </c>
      <c r="K53" s="67" t="s">
        <v>258</v>
      </c>
      <c r="L53" s="67" t="s">
        <v>258</v>
      </c>
      <c r="M53" s="67" t="s">
        <v>258</v>
      </c>
      <c r="N53" s="67" t="s">
        <v>258</v>
      </c>
      <c r="O53" s="67" t="s">
        <v>258</v>
      </c>
      <c r="P53" s="67" t="s">
        <v>258</v>
      </c>
      <c r="Q53" s="67" t="s">
        <v>258</v>
      </c>
      <c r="R53" s="67" t="s">
        <v>258</v>
      </c>
      <c r="S53" s="67" t="s">
        <v>258</v>
      </c>
      <c r="T53" s="67" t="s">
        <v>258</v>
      </c>
      <c r="U53" s="67" t="s">
        <v>258</v>
      </c>
      <c r="V53" s="67" t="s">
        <v>258</v>
      </c>
      <c r="W53" s="67" t="s">
        <v>258</v>
      </c>
      <c r="X53" s="67" t="s">
        <v>258</v>
      </c>
      <c r="Y53" s="67" t="s">
        <v>258</v>
      </c>
    </row>
    <row r="54" ht="45">
      <c r="A54" s="24" t="s">
        <v>92</v>
      </c>
      <c r="B54" s="40" t="s">
        <v>149</v>
      </c>
      <c r="C54" s="25" t="s">
        <v>150</v>
      </c>
      <c r="D54" s="67" t="s">
        <v>258</v>
      </c>
      <c r="E54" s="67" t="s">
        <v>258</v>
      </c>
      <c r="F54" s="67" t="s">
        <v>258</v>
      </c>
      <c r="G54" s="67" t="s">
        <v>258</v>
      </c>
      <c r="H54" s="67" t="s">
        <v>258</v>
      </c>
      <c r="I54" s="67" t="s">
        <v>258</v>
      </c>
      <c r="J54" s="67" t="s">
        <v>258</v>
      </c>
      <c r="K54" s="67" t="s">
        <v>258</v>
      </c>
      <c r="L54" s="67" t="s">
        <v>258</v>
      </c>
      <c r="M54" s="67" t="s">
        <v>258</v>
      </c>
      <c r="N54" s="67" t="s">
        <v>258</v>
      </c>
      <c r="O54" s="67" t="s">
        <v>258</v>
      </c>
      <c r="P54" s="67" t="s">
        <v>258</v>
      </c>
      <c r="Q54" s="67" t="s">
        <v>258</v>
      </c>
      <c r="R54" s="67" t="s">
        <v>258</v>
      </c>
      <c r="S54" s="67" t="s">
        <v>258</v>
      </c>
      <c r="T54" s="67" t="s">
        <v>258</v>
      </c>
      <c r="U54" s="67" t="s">
        <v>258</v>
      </c>
      <c r="V54" s="67" t="s">
        <v>258</v>
      </c>
      <c r="W54" s="67" t="s">
        <v>258</v>
      </c>
      <c r="X54" s="67" t="s">
        <v>258</v>
      </c>
      <c r="Y54" s="67" t="s">
        <v>258</v>
      </c>
    </row>
    <row r="55" ht="15.75">
      <c r="A55" s="28"/>
      <c r="B55" s="52" t="s">
        <v>151</v>
      </c>
      <c r="C55" s="67" t="s">
        <v>258</v>
      </c>
      <c r="D55" s="67" t="s">
        <v>258</v>
      </c>
      <c r="E55" s="67" t="s">
        <v>258</v>
      </c>
      <c r="F55" s="67" t="s">
        <v>258</v>
      </c>
      <c r="G55" s="67" t="s">
        <v>258</v>
      </c>
      <c r="H55" s="67" t="s">
        <v>258</v>
      </c>
      <c r="I55" s="67" t="s">
        <v>258</v>
      </c>
      <c r="J55" s="67" t="s">
        <v>258</v>
      </c>
      <c r="K55" s="67" t="s">
        <v>258</v>
      </c>
      <c r="L55" s="67" t="s">
        <v>258</v>
      </c>
      <c r="M55" s="67" t="s">
        <v>258</v>
      </c>
      <c r="N55" s="67" t="s">
        <v>258</v>
      </c>
      <c r="O55" s="67" t="s">
        <v>258</v>
      </c>
      <c r="P55" s="67" t="s">
        <v>258</v>
      </c>
      <c r="Q55" s="67" t="s">
        <v>258</v>
      </c>
      <c r="R55" s="67" t="s">
        <v>258</v>
      </c>
      <c r="S55" s="67" t="s">
        <v>258</v>
      </c>
      <c r="T55" s="67" t="s">
        <v>258</v>
      </c>
      <c r="U55" s="67" t="s">
        <v>258</v>
      </c>
      <c r="V55" s="67" t="s">
        <v>258</v>
      </c>
      <c r="W55" s="67" t="s">
        <v>258</v>
      </c>
      <c r="X55" s="67" t="s">
        <v>258</v>
      </c>
      <c r="Y55" s="67" t="s">
        <v>258</v>
      </c>
    </row>
    <row r="56" ht="45">
      <c r="A56" s="33" t="s">
        <v>77</v>
      </c>
      <c r="B56" s="34" t="s">
        <v>78</v>
      </c>
      <c r="C56" s="67" t="s">
        <v>258</v>
      </c>
      <c r="D56" s="67" t="s">
        <v>258</v>
      </c>
      <c r="E56" s="67" t="s">
        <v>258</v>
      </c>
      <c r="F56" s="67" t="s">
        <v>258</v>
      </c>
      <c r="G56" s="67" t="s">
        <v>258</v>
      </c>
      <c r="H56" s="67" t="s">
        <v>258</v>
      </c>
      <c r="I56" s="67" t="s">
        <v>258</v>
      </c>
      <c r="J56" s="67" t="s">
        <v>258</v>
      </c>
      <c r="K56" s="67" t="s">
        <v>258</v>
      </c>
      <c r="L56" s="67" t="s">
        <v>258</v>
      </c>
      <c r="M56" s="67" t="s">
        <v>258</v>
      </c>
      <c r="N56" s="67" t="s">
        <v>258</v>
      </c>
      <c r="O56" s="67" t="s">
        <v>258</v>
      </c>
      <c r="P56" s="67" t="s">
        <v>258</v>
      </c>
      <c r="Q56" s="67" t="s">
        <v>258</v>
      </c>
      <c r="R56" s="67" t="s">
        <v>258</v>
      </c>
      <c r="S56" s="67" t="s">
        <v>258</v>
      </c>
      <c r="T56" s="67" t="s">
        <v>258</v>
      </c>
      <c r="U56" s="67" t="s">
        <v>258</v>
      </c>
      <c r="V56" s="67" t="s">
        <v>258</v>
      </c>
      <c r="W56" s="67" t="s">
        <v>258</v>
      </c>
      <c r="X56" s="67" t="s">
        <v>258</v>
      </c>
      <c r="Y56" s="67" t="s">
        <v>258</v>
      </c>
    </row>
    <row r="57" ht="45">
      <c r="A57" s="33" t="s">
        <v>79</v>
      </c>
      <c r="B57" s="34" t="s">
        <v>80</v>
      </c>
      <c r="C57" s="67" t="s">
        <v>258</v>
      </c>
      <c r="D57" s="67" t="s">
        <v>258</v>
      </c>
      <c r="E57" s="67" t="s">
        <v>258</v>
      </c>
      <c r="F57" s="67" t="s">
        <v>258</v>
      </c>
      <c r="G57" s="67" t="s">
        <v>258</v>
      </c>
      <c r="H57" s="67" t="s">
        <v>258</v>
      </c>
      <c r="I57" s="67" t="s">
        <v>258</v>
      </c>
      <c r="J57" s="67" t="s">
        <v>258</v>
      </c>
      <c r="K57" s="67" t="s">
        <v>258</v>
      </c>
      <c r="L57" s="67" t="s">
        <v>258</v>
      </c>
      <c r="M57" s="67" t="s">
        <v>258</v>
      </c>
      <c r="N57" s="67" t="s">
        <v>258</v>
      </c>
      <c r="O57" s="67" t="s">
        <v>258</v>
      </c>
      <c r="P57" s="67" t="s">
        <v>258</v>
      </c>
      <c r="Q57" s="67" t="s">
        <v>258</v>
      </c>
      <c r="R57" s="67" t="s">
        <v>258</v>
      </c>
      <c r="S57" s="67" t="s">
        <v>258</v>
      </c>
      <c r="T57" s="67" t="s">
        <v>258</v>
      </c>
      <c r="U57" s="67" t="s">
        <v>258</v>
      </c>
      <c r="V57" s="67" t="s">
        <v>258</v>
      </c>
      <c r="W57" s="67" t="s">
        <v>258</v>
      </c>
      <c r="X57" s="67" t="s">
        <v>258</v>
      </c>
      <c r="Y57" s="67" t="s">
        <v>258</v>
      </c>
    </row>
    <row r="58" ht="30">
      <c r="A58" s="33" t="s">
        <v>81</v>
      </c>
      <c r="B58" s="34" t="s">
        <v>82</v>
      </c>
      <c r="C58" s="67" t="s">
        <v>258</v>
      </c>
      <c r="D58" s="67" t="s">
        <v>258</v>
      </c>
      <c r="E58" s="67" t="s">
        <v>258</v>
      </c>
      <c r="F58" s="67" t="s">
        <v>258</v>
      </c>
      <c r="G58" s="67" t="s">
        <v>258</v>
      </c>
      <c r="H58" s="67" t="s">
        <v>258</v>
      </c>
      <c r="I58" s="67" t="s">
        <v>258</v>
      </c>
      <c r="J58" s="67" t="s">
        <v>258</v>
      </c>
      <c r="K58" s="67" t="s">
        <v>258</v>
      </c>
      <c r="L58" s="67" t="s">
        <v>258</v>
      </c>
      <c r="M58" s="67" t="s">
        <v>258</v>
      </c>
      <c r="N58" s="67" t="s">
        <v>258</v>
      </c>
      <c r="O58" s="67" t="s">
        <v>258</v>
      </c>
      <c r="P58" s="67" t="s">
        <v>258</v>
      </c>
      <c r="Q58" s="67" t="s">
        <v>258</v>
      </c>
      <c r="R58" s="67" t="s">
        <v>258</v>
      </c>
      <c r="S58" s="67" t="s">
        <v>258</v>
      </c>
      <c r="T58" s="67" t="s">
        <v>258</v>
      </c>
      <c r="U58" s="67" t="s">
        <v>258</v>
      </c>
      <c r="V58" s="67" t="s">
        <v>258</v>
      </c>
      <c r="W58" s="67" t="s">
        <v>258</v>
      </c>
      <c r="X58" s="67" t="s">
        <v>258</v>
      </c>
      <c r="Y58" s="67" t="s">
        <v>258</v>
      </c>
    </row>
    <row r="59" ht="45">
      <c r="A59" s="24" t="s">
        <v>83</v>
      </c>
      <c r="B59" s="40" t="s">
        <v>152</v>
      </c>
      <c r="C59" s="25" t="s">
        <v>153</v>
      </c>
      <c r="D59" s="67" t="s">
        <v>258</v>
      </c>
      <c r="E59" s="67" t="s">
        <v>258</v>
      </c>
      <c r="F59" s="67" t="s">
        <v>258</v>
      </c>
      <c r="G59" s="67" t="s">
        <v>258</v>
      </c>
      <c r="H59" s="67" t="s">
        <v>258</v>
      </c>
      <c r="I59" s="67" t="s">
        <v>258</v>
      </c>
      <c r="J59" s="67" t="s">
        <v>258</v>
      </c>
      <c r="K59" s="67" t="s">
        <v>258</v>
      </c>
      <c r="L59" s="67" t="s">
        <v>258</v>
      </c>
      <c r="M59" s="67" t="s">
        <v>258</v>
      </c>
      <c r="N59" s="67" t="s">
        <v>258</v>
      </c>
      <c r="O59" s="67" t="s">
        <v>258</v>
      </c>
      <c r="P59" s="67" t="s">
        <v>258</v>
      </c>
      <c r="Q59" s="67" t="s">
        <v>258</v>
      </c>
      <c r="R59" s="67" t="s">
        <v>258</v>
      </c>
      <c r="S59" s="67" t="s">
        <v>258</v>
      </c>
      <c r="T59" s="67" t="s">
        <v>258</v>
      </c>
      <c r="U59" s="67" t="s">
        <v>258</v>
      </c>
      <c r="V59" s="67" t="s">
        <v>258</v>
      </c>
      <c r="W59" s="67" t="s">
        <v>258</v>
      </c>
      <c r="X59" s="67" t="s">
        <v>258</v>
      </c>
      <c r="Y59" s="67" t="s">
        <v>258</v>
      </c>
    </row>
    <row r="60" ht="45">
      <c r="A60" s="24" t="s">
        <v>86</v>
      </c>
      <c r="B60" s="40" t="s">
        <v>154</v>
      </c>
      <c r="C60" s="25" t="s">
        <v>155</v>
      </c>
      <c r="D60" s="67" t="s">
        <v>258</v>
      </c>
      <c r="E60" s="67" t="s">
        <v>258</v>
      </c>
      <c r="F60" s="67" t="s">
        <v>258</v>
      </c>
      <c r="G60" s="67" t="s">
        <v>258</v>
      </c>
      <c r="H60" s="67" t="s">
        <v>258</v>
      </c>
      <c r="I60" s="67" t="s">
        <v>258</v>
      </c>
      <c r="J60" s="67" t="s">
        <v>258</v>
      </c>
      <c r="K60" s="67" t="s">
        <v>258</v>
      </c>
      <c r="L60" s="67" t="s">
        <v>258</v>
      </c>
      <c r="M60" s="67" t="s">
        <v>258</v>
      </c>
      <c r="N60" s="67" t="s">
        <v>258</v>
      </c>
      <c r="O60" s="67" t="s">
        <v>258</v>
      </c>
      <c r="P60" s="67" t="s">
        <v>258</v>
      </c>
      <c r="Q60" s="67" t="s">
        <v>258</v>
      </c>
      <c r="R60" s="67" t="s">
        <v>258</v>
      </c>
      <c r="S60" s="67" t="s">
        <v>258</v>
      </c>
      <c r="T60" s="67" t="s">
        <v>258</v>
      </c>
      <c r="U60" s="67" t="s">
        <v>258</v>
      </c>
      <c r="V60" s="67" t="s">
        <v>258</v>
      </c>
      <c r="W60" s="67" t="s">
        <v>258</v>
      </c>
      <c r="X60" s="67" t="s">
        <v>258</v>
      </c>
      <c r="Y60" s="67" t="s">
        <v>258</v>
      </c>
    </row>
    <row r="61" ht="45">
      <c r="A61" s="33" t="s">
        <v>116</v>
      </c>
      <c r="B61" s="34" t="s">
        <v>117</v>
      </c>
      <c r="C61" s="67" t="s">
        <v>258</v>
      </c>
      <c r="D61" s="67" t="s">
        <v>258</v>
      </c>
      <c r="E61" s="67" t="s">
        <v>258</v>
      </c>
      <c r="F61" s="67" t="s">
        <v>258</v>
      </c>
      <c r="G61" s="67" t="s">
        <v>258</v>
      </c>
      <c r="H61" s="67" t="s">
        <v>258</v>
      </c>
      <c r="I61" s="67" t="s">
        <v>258</v>
      </c>
      <c r="J61" s="67" t="s">
        <v>258</v>
      </c>
      <c r="K61" s="67" t="s">
        <v>258</v>
      </c>
      <c r="L61" s="67" t="s">
        <v>258</v>
      </c>
      <c r="M61" s="67" t="s">
        <v>258</v>
      </c>
      <c r="N61" s="67" t="s">
        <v>258</v>
      </c>
      <c r="O61" s="67" t="s">
        <v>258</v>
      </c>
      <c r="P61" s="67" t="s">
        <v>258</v>
      </c>
      <c r="Q61" s="67" t="s">
        <v>258</v>
      </c>
      <c r="R61" s="67" t="s">
        <v>258</v>
      </c>
      <c r="S61" s="67" t="s">
        <v>258</v>
      </c>
      <c r="T61" s="67" t="s">
        <v>258</v>
      </c>
      <c r="U61" s="67" t="s">
        <v>258</v>
      </c>
      <c r="V61" s="67" t="s">
        <v>258</v>
      </c>
      <c r="W61" s="67" t="s">
        <v>258</v>
      </c>
      <c r="X61" s="67" t="s">
        <v>258</v>
      </c>
      <c r="Y61" s="67" t="s">
        <v>258</v>
      </c>
    </row>
    <row r="62" ht="45">
      <c r="A62" s="33" t="s">
        <v>118</v>
      </c>
      <c r="B62" s="34" t="s">
        <v>119</v>
      </c>
      <c r="C62" s="67" t="s">
        <v>258</v>
      </c>
      <c r="D62" s="67" t="s">
        <v>258</v>
      </c>
      <c r="E62" s="67" t="s">
        <v>258</v>
      </c>
      <c r="F62" s="67" t="s">
        <v>258</v>
      </c>
      <c r="G62" s="67" t="s">
        <v>258</v>
      </c>
      <c r="H62" s="67" t="s">
        <v>258</v>
      </c>
      <c r="I62" s="67" t="s">
        <v>258</v>
      </c>
      <c r="J62" s="67" t="s">
        <v>258</v>
      </c>
      <c r="K62" s="67" t="s">
        <v>258</v>
      </c>
      <c r="L62" s="67" t="s">
        <v>258</v>
      </c>
      <c r="M62" s="67" t="s">
        <v>258</v>
      </c>
      <c r="N62" s="67" t="s">
        <v>258</v>
      </c>
      <c r="O62" s="67" t="s">
        <v>258</v>
      </c>
      <c r="P62" s="67" t="s">
        <v>258</v>
      </c>
      <c r="Q62" s="67" t="s">
        <v>258</v>
      </c>
      <c r="R62" s="67" t="s">
        <v>258</v>
      </c>
      <c r="S62" s="67" t="s">
        <v>258</v>
      </c>
      <c r="T62" s="67" t="s">
        <v>258</v>
      </c>
      <c r="U62" s="67" t="s">
        <v>258</v>
      </c>
      <c r="V62" s="67" t="s">
        <v>258</v>
      </c>
      <c r="W62" s="67" t="s">
        <v>258</v>
      </c>
      <c r="X62" s="67" t="s">
        <v>258</v>
      </c>
      <c r="Y62" s="67" t="s">
        <v>258</v>
      </c>
    </row>
    <row r="63" ht="60">
      <c r="A63" s="24" t="s">
        <v>120</v>
      </c>
      <c r="B63" s="40" t="s">
        <v>156</v>
      </c>
      <c r="C63" s="25" t="s">
        <v>155</v>
      </c>
      <c r="D63" s="67" t="s">
        <v>258</v>
      </c>
      <c r="E63" s="67" t="s">
        <v>258</v>
      </c>
      <c r="F63" s="67" t="s">
        <v>258</v>
      </c>
      <c r="G63" s="67" t="s">
        <v>258</v>
      </c>
      <c r="H63" s="67" t="s">
        <v>258</v>
      </c>
      <c r="I63" s="67" t="s">
        <v>258</v>
      </c>
      <c r="J63" s="67" t="s">
        <v>258</v>
      </c>
      <c r="K63" s="67" t="s">
        <v>258</v>
      </c>
      <c r="L63" s="67" t="s">
        <v>258</v>
      </c>
      <c r="M63" s="67" t="s">
        <v>258</v>
      </c>
      <c r="N63" s="67" t="s">
        <v>258</v>
      </c>
      <c r="O63" s="67" t="s">
        <v>258</v>
      </c>
      <c r="P63" s="67" t="s">
        <v>258</v>
      </c>
      <c r="Q63" s="67" t="s">
        <v>258</v>
      </c>
      <c r="R63" s="67" t="s">
        <v>258</v>
      </c>
      <c r="S63" s="67" t="s">
        <v>258</v>
      </c>
      <c r="T63" s="67" t="s">
        <v>258</v>
      </c>
      <c r="U63" s="67" t="s">
        <v>258</v>
      </c>
      <c r="V63" s="67" t="s">
        <v>258</v>
      </c>
      <c r="W63" s="67" t="s">
        <v>258</v>
      </c>
      <c r="X63" s="67" t="s">
        <v>258</v>
      </c>
      <c r="Y63" s="67" t="s">
        <v>258</v>
      </c>
    </row>
    <row r="64" ht="15.75">
      <c r="A64" s="28"/>
      <c r="B64" s="217" t="s">
        <v>157</v>
      </c>
      <c r="C64" s="67" t="s">
        <v>258</v>
      </c>
      <c r="D64" s="67" t="s">
        <v>258</v>
      </c>
      <c r="E64" s="67" t="s">
        <v>258</v>
      </c>
      <c r="F64" s="67" t="s">
        <v>258</v>
      </c>
      <c r="G64" s="67" t="s">
        <v>258</v>
      </c>
      <c r="H64" s="67" t="s">
        <v>258</v>
      </c>
      <c r="I64" s="67" t="s">
        <v>258</v>
      </c>
      <c r="J64" s="67" t="s">
        <v>258</v>
      </c>
      <c r="K64" s="67" t="s">
        <v>258</v>
      </c>
      <c r="L64" s="67" t="s">
        <v>258</v>
      </c>
      <c r="M64" s="67" t="s">
        <v>258</v>
      </c>
      <c r="N64" s="67" t="s">
        <v>258</v>
      </c>
      <c r="O64" s="67" t="s">
        <v>258</v>
      </c>
      <c r="P64" s="67" t="s">
        <v>258</v>
      </c>
      <c r="Q64" s="67" t="s">
        <v>258</v>
      </c>
      <c r="R64" s="67" t="s">
        <v>258</v>
      </c>
      <c r="S64" s="67" t="s">
        <v>258</v>
      </c>
      <c r="T64" s="67" t="s">
        <v>258</v>
      </c>
      <c r="U64" s="67" t="s">
        <v>258</v>
      </c>
      <c r="V64" s="67" t="s">
        <v>258</v>
      </c>
      <c r="W64" s="67" t="s">
        <v>258</v>
      </c>
      <c r="X64" s="67" t="s">
        <v>258</v>
      </c>
      <c r="Y64" s="67" t="s">
        <v>258</v>
      </c>
    </row>
    <row r="65" ht="47.25">
      <c r="A65" s="33" t="s">
        <v>77</v>
      </c>
      <c r="B65" s="34" t="s">
        <v>78</v>
      </c>
      <c r="C65" s="67" t="s">
        <v>258</v>
      </c>
      <c r="D65" s="67" t="s">
        <v>258</v>
      </c>
      <c r="E65" s="67" t="s">
        <v>258</v>
      </c>
      <c r="F65" s="67" t="s">
        <v>258</v>
      </c>
      <c r="G65" s="67" t="s">
        <v>258</v>
      </c>
      <c r="H65" s="67" t="s">
        <v>258</v>
      </c>
      <c r="I65" s="67" t="s">
        <v>258</v>
      </c>
      <c r="J65" s="67" t="s">
        <v>258</v>
      </c>
      <c r="K65" s="67" t="s">
        <v>258</v>
      </c>
      <c r="L65" s="67" t="s">
        <v>258</v>
      </c>
      <c r="M65" s="67" t="s">
        <v>258</v>
      </c>
      <c r="N65" s="67" t="s">
        <v>258</v>
      </c>
      <c r="O65" s="67" t="s">
        <v>258</v>
      </c>
      <c r="P65" s="67" t="s">
        <v>258</v>
      </c>
      <c r="Q65" s="67" t="s">
        <v>258</v>
      </c>
      <c r="R65" s="67" t="s">
        <v>258</v>
      </c>
      <c r="S65" s="67" t="s">
        <v>258</v>
      </c>
      <c r="T65" s="67" t="s">
        <v>258</v>
      </c>
      <c r="U65" s="67" t="s">
        <v>258</v>
      </c>
      <c r="V65" s="67" t="s">
        <v>258</v>
      </c>
      <c r="W65" s="67" t="s">
        <v>258</v>
      </c>
      <c r="X65" s="67" t="s">
        <v>258</v>
      </c>
      <c r="Y65" s="67" t="s">
        <v>258</v>
      </c>
    </row>
    <row r="66" ht="78.75">
      <c r="A66" s="33" t="s">
        <v>124</v>
      </c>
      <c r="B66" s="34" t="s">
        <v>125</v>
      </c>
      <c r="C66" s="67" t="s">
        <v>258</v>
      </c>
      <c r="D66" s="67" t="s">
        <v>258</v>
      </c>
      <c r="E66" s="67" t="s">
        <v>258</v>
      </c>
      <c r="F66" s="67" t="s">
        <v>258</v>
      </c>
      <c r="G66" s="67" t="s">
        <v>258</v>
      </c>
      <c r="H66" s="67" t="s">
        <v>258</v>
      </c>
      <c r="I66" s="67" t="s">
        <v>258</v>
      </c>
      <c r="J66" s="67" t="s">
        <v>258</v>
      </c>
      <c r="K66" s="67" t="s">
        <v>258</v>
      </c>
      <c r="L66" s="67" t="s">
        <v>258</v>
      </c>
      <c r="M66" s="67" t="s">
        <v>258</v>
      </c>
      <c r="N66" s="67" t="s">
        <v>258</v>
      </c>
      <c r="O66" s="67" t="s">
        <v>258</v>
      </c>
      <c r="P66" s="67" t="s">
        <v>258</v>
      </c>
      <c r="Q66" s="67" t="s">
        <v>258</v>
      </c>
      <c r="R66" s="67" t="s">
        <v>258</v>
      </c>
      <c r="S66" s="67" t="s">
        <v>258</v>
      </c>
      <c r="T66" s="67" t="s">
        <v>258</v>
      </c>
      <c r="U66" s="67" t="s">
        <v>258</v>
      </c>
      <c r="V66" s="67" t="s">
        <v>258</v>
      </c>
      <c r="W66" s="67" t="s">
        <v>258</v>
      </c>
      <c r="X66" s="67" t="s">
        <v>258</v>
      </c>
      <c r="Y66" s="67" t="s">
        <v>258</v>
      </c>
    </row>
    <row r="67" ht="78.75">
      <c r="A67" s="33" t="s">
        <v>126</v>
      </c>
      <c r="B67" s="34" t="s">
        <v>127</v>
      </c>
      <c r="C67" s="67" t="s">
        <v>258</v>
      </c>
      <c r="D67" s="67" t="s">
        <v>258</v>
      </c>
      <c r="E67" s="67" t="s">
        <v>258</v>
      </c>
      <c r="F67" s="67" t="s">
        <v>258</v>
      </c>
      <c r="G67" s="67" t="s">
        <v>258</v>
      </c>
      <c r="H67" s="67" t="s">
        <v>258</v>
      </c>
      <c r="I67" s="67" t="s">
        <v>258</v>
      </c>
      <c r="J67" s="67" t="s">
        <v>258</v>
      </c>
      <c r="K67" s="67" t="s">
        <v>258</v>
      </c>
      <c r="L67" s="67" t="s">
        <v>258</v>
      </c>
      <c r="M67" s="67" t="s">
        <v>258</v>
      </c>
      <c r="N67" s="67" t="s">
        <v>258</v>
      </c>
      <c r="O67" s="67" t="s">
        <v>258</v>
      </c>
      <c r="P67" s="67" t="s">
        <v>258</v>
      </c>
      <c r="Q67" s="67" t="s">
        <v>258</v>
      </c>
      <c r="R67" s="67" t="s">
        <v>258</v>
      </c>
      <c r="S67" s="67" t="s">
        <v>258</v>
      </c>
      <c r="T67" s="67" t="s">
        <v>258</v>
      </c>
      <c r="U67" s="67" t="s">
        <v>258</v>
      </c>
      <c r="V67" s="67" t="s">
        <v>258</v>
      </c>
      <c r="W67" s="67" t="s">
        <v>258</v>
      </c>
      <c r="X67" s="67" t="s">
        <v>258</v>
      </c>
      <c r="Y67" s="67" t="s">
        <v>258</v>
      </c>
    </row>
    <row r="68" ht="63">
      <c r="A68" s="24" t="s">
        <v>128</v>
      </c>
      <c r="B68" s="48" t="s">
        <v>158</v>
      </c>
      <c r="C68" s="25" t="s">
        <v>159</v>
      </c>
      <c r="D68" s="67" t="s">
        <v>258</v>
      </c>
      <c r="E68" s="67" t="s">
        <v>258</v>
      </c>
      <c r="F68" s="67" t="s">
        <v>258</v>
      </c>
      <c r="G68" s="67" t="s">
        <v>258</v>
      </c>
      <c r="H68" s="67" t="s">
        <v>258</v>
      </c>
      <c r="I68" s="67" t="s">
        <v>258</v>
      </c>
      <c r="J68" s="67" t="s">
        <v>258</v>
      </c>
      <c r="K68" s="67" t="s">
        <v>258</v>
      </c>
      <c r="L68" s="67" t="s">
        <v>258</v>
      </c>
      <c r="M68" s="67" t="s">
        <v>258</v>
      </c>
      <c r="N68" s="67" t="s">
        <v>258</v>
      </c>
      <c r="O68" s="67" t="s">
        <v>258</v>
      </c>
      <c r="P68" s="67" t="s">
        <v>258</v>
      </c>
      <c r="Q68" s="67" t="s">
        <v>258</v>
      </c>
      <c r="R68" s="67" t="s">
        <v>258</v>
      </c>
      <c r="S68" s="67" t="s">
        <v>258</v>
      </c>
      <c r="T68" s="67" t="s">
        <v>258</v>
      </c>
      <c r="U68" s="67" t="s">
        <v>258</v>
      </c>
      <c r="V68" s="67" t="s">
        <v>258</v>
      </c>
      <c r="W68" s="67" t="s">
        <v>258</v>
      </c>
      <c r="X68" s="67" t="s">
        <v>258</v>
      </c>
      <c r="Y68" s="67" t="s">
        <v>258</v>
      </c>
    </row>
    <row r="69" ht="110.25">
      <c r="A69" s="24" t="s">
        <v>131</v>
      </c>
      <c r="B69" s="48" t="s">
        <v>160</v>
      </c>
      <c r="C69" s="25" t="s">
        <v>161</v>
      </c>
      <c r="D69" s="67" t="s">
        <v>258</v>
      </c>
      <c r="E69" s="67" t="s">
        <v>258</v>
      </c>
      <c r="F69" s="67" t="s">
        <v>258</v>
      </c>
      <c r="G69" s="67" t="s">
        <v>258</v>
      </c>
      <c r="H69" s="67" t="s">
        <v>258</v>
      </c>
      <c r="I69" s="67" t="s">
        <v>258</v>
      </c>
      <c r="J69" s="67" t="s">
        <v>258</v>
      </c>
      <c r="K69" s="67" t="s">
        <v>258</v>
      </c>
      <c r="L69" s="67" t="s">
        <v>258</v>
      </c>
      <c r="M69" s="67" t="s">
        <v>258</v>
      </c>
      <c r="N69" s="67" t="s">
        <v>258</v>
      </c>
      <c r="O69" s="67" t="s">
        <v>258</v>
      </c>
      <c r="P69" s="67" t="s">
        <v>258</v>
      </c>
      <c r="Q69" s="67" t="s">
        <v>258</v>
      </c>
      <c r="R69" s="67" t="s">
        <v>258</v>
      </c>
      <c r="S69" s="67" t="s">
        <v>258</v>
      </c>
      <c r="T69" s="67" t="s">
        <v>258</v>
      </c>
      <c r="U69" s="67" t="s">
        <v>258</v>
      </c>
      <c r="V69" s="67" t="s">
        <v>258</v>
      </c>
      <c r="W69" s="67" t="s">
        <v>258</v>
      </c>
      <c r="X69" s="67" t="s">
        <v>258</v>
      </c>
      <c r="Y69" s="67" t="s">
        <v>258</v>
      </c>
    </row>
    <row r="70" ht="94.5">
      <c r="A70" s="24" t="s">
        <v>162</v>
      </c>
      <c r="B70" s="48" t="s">
        <v>163</v>
      </c>
      <c r="C70" s="25" t="s">
        <v>164</v>
      </c>
      <c r="D70" s="67" t="s">
        <v>258</v>
      </c>
      <c r="E70" s="67" t="s">
        <v>258</v>
      </c>
      <c r="F70" s="67" t="s">
        <v>258</v>
      </c>
      <c r="G70" s="67" t="s">
        <v>258</v>
      </c>
      <c r="H70" s="67" t="s">
        <v>258</v>
      </c>
      <c r="I70" s="67" t="s">
        <v>258</v>
      </c>
      <c r="J70" s="67" t="s">
        <v>258</v>
      </c>
      <c r="K70" s="67" t="s">
        <v>258</v>
      </c>
      <c r="L70" s="67" t="s">
        <v>258</v>
      </c>
      <c r="M70" s="67" t="s">
        <v>258</v>
      </c>
      <c r="N70" s="67" t="s">
        <v>258</v>
      </c>
      <c r="O70" s="67" t="s">
        <v>258</v>
      </c>
      <c r="P70" s="67" t="s">
        <v>258</v>
      </c>
      <c r="Q70" s="67" t="s">
        <v>258</v>
      </c>
      <c r="R70" s="67" t="s">
        <v>258</v>
      </c>
      <c r="S70" s="67" t="s">
        <v>258</v>
      </c>
      <c r="T70" s="67" t="s">
        <v>258</v>
      </c>
      <c r="U70" s="67" t="s">
        <v>258</v>
      </c>
      <c r="V70" s="67" t="s">
        <v>258</v>
      </c>
      <c r="W70" s="67" t="s">
        <v>258</v>
      </c>
      <c r="X70" s="67" t="s">
        <v>258</v>
      </c>
      <c r="Y70" s="67" t="s">
        <v>258</v>
      </c>
    </row>
    <row r="71" ht="63">
      <c r="A71" s="24" t="s">
        <v>165</v>
      </c>
      <c r="B71" s="48" t="s">
        <v>166</v>
      </c>
      <c r="C71" s="25" t="s">
        <v>167</v>
      </c>
      <c r="D71" s="67" t="s">
        <v>258</v>
      </c>
      <c r="E71" s="67" t="s">
        <v>258</v>
      </c>
      <c r="F71" s="67" t="s">
        <v>258</v>
      </c>
      <c r="G71" s="67" t="s">
        <v>258</v>
      </c>
      <c r="H71" s="67" t="s">
        <v>258</v>
      </c>
      <c r="I71" s="67" t="s">
        <v>258</v>
      </c>
      <c r="J71" s="67" t="s">
        <v>258</v>
      </c>
      <c r="K71" s="67" t="s">
        <v>258</v>
      </c>
      <c r="L71" s="67" t="s">
        <v>258</v>
      </c>
      <c r="M71" s="67" t="s">
        <v>258</v>
      </c>
      <c r="N71" s="67" t="s">
        <v>258</v>
      </c>
      <c r="O71" s="67" t="s">
        <v>258</v>
      </c>
      <c r="P71" s="67" t="s">
        <v>258</v>
      </c>
      <c r="Q71" s="67" t="s">
        <v>258</v>
      </c>
      <c r="R71" s="67" t="s">
        <v>258</v>
      </c>
      <c r="S71" s="67" t="s">
        <v>258</v>
      </c>
      <c r="T71" s="67" t="s">
        <v>258</v>
      </c>
      <c r="U71" s="67" t="s">
        <v>258</v>
      </c>
      <c r="V71" s="67" t="s">
        <v>258</v>
      </c>
      <c r="W71" s="67" t="s">
        <v>258</v>
      </c>
      <c r="X71" s="67" t="s">
        <v>258</v>
      </c>
      <c r="Y71" s="67" t="s">
        <v>258</v>
      </c>
    </row>
    <row r="72" ht="94.5">
      <c r="A72" s="24" t="s">
        <v>168</v>
      </c>
      <c r="B72" s="48" t="s">
        <v>169</v>
      </c>
      <c r="C72" s="25" t="s">
        <v>170</v>
      </c>
      <c r="D72" s="67" t="s">
        <v>258</v>
      </c>
      <c r="E72" s="67" t="s">
        <v>258</v>
      </c>
      <c r="F72" s="67" t="s">
        <v>258</v>
      </c>
      <c r="G72" s="67" t="s">
        <v>258</v>
      </c>
      <c r="H72" s="67" t="s">
        <v>258</v>
      </c>
      <c r="I72" s="67" t="s">
        <v>258</v>
      </c>
      <c r="J72" s="67" t="s">
        <v>258</v>
      </c>
      <c r="K72" s="67" t="s">
        <v>258</v>
      </c>
      <c r="L72" s="67" t="s">
        <v>258</v>
      </c>
      <c r="M72" s="67" t="s">
        <v>258</v>
      </c>
      <c r="N72" s="67" t="s">
        <v>258</v>
      </c>
      <c r="O72" s="67" t="s">
        <v>258</v>
      </c>
      <c r="P72" s="67" t="s">
        <v>258</v>
      </c>
      <c r="Q72" s="67" t="s">
        <v>258</v>
      </c>
      <c r="R72" s="67" t="s">
        <v>258</v>
      </c>
      <c r="S72" s="67" t="s">
        <v>258</v>
      </c>
      <c r="T72" s="67" t="s">
        <v>258</v>
      </c>
      <c r="U72" s="67" t="s">
        <v>258</v>
      </c>
      <c r="V72" s="67" t="s">
        <v>258</v>
      </c>
      <c r="W72" s="67" t="s">
        <v>258</v>
      </c>
      <c r="X72" s="67" t="s">
        <v>258</v>
      </c>
      <c r="Y72" s="67" t="s">
        <v>258</v>
      </c>
    </row>
    <row r="73" ht="94.5">
      <c r="A73" s="24" t="s">
        <v>171</v>
      </c>
      <c r="B73" s="48" t="s">
        <v>172</v>
      </c>
      <c r="C73" s="25" t="s">
        <v>173</v>
      </c>
      <c r="D73" s="67" t="s">
        <v>258</v>
      </c>
      <c r="E73" s="67" t="s">
        <v>258</v>
      </c>
      <c r="F73" s="67" t="s">
        <v>258</v>
      </c>
      <c r="G73" s="67" t="s">
        <v>258</v>
      </c>
      <c r="H73" s="67" t="s">
        <v>258</v>
      </c>
      <c r="I73" s="67" t="s">
        <v>258</v>
      </c>
      <c r="J73" s="67" t="s">
        <v>258</v>
      </c>
      <c r="K73" s="67" t="s">
        <v>258</v>
      </c>
      <c r="L73" s="67" t="s">
        <v>258</v>
      </c>
      <c r="M73" s="67" t="s">
        <v>258</v>
      </c>
      <c r="N73" s="67" t="s">
        <v>258</v>
      </c>
      <c r="O73" s="67" t="s">
        <v>258</v>
      </c>
      <c r="P73" s="67" t="s">
        <v>258</v>
      </c>
      <c r="Q73" s="67" t="s">
        <v>258</v>
      </c>
      <c r="R73" s="67" t="s">
        <v>258</v>
      </c>
      <c r="S73" s="67" t="s">
        <v>258</v>
      </c>
      <c r="T73" s="67" t="s">
        <v>258</v>
      </c>
      <c r="U73" s="67" t="s">
        <v>258</v>
      </c>
      <c r="V73" s="67" t="s">
        <v>258</v>
      </c>
      <c r="W73" s="67" t="s">
        <v>258</v>
      </c>
      <c r="X73" s="67" t="s">
        <v>258</v>
      </c>
      <c r="Y73" s="67" t="s">
        <v>258</v>
      </c>
    </row>
    <row r="74" ht="47.25">
      <c r="A74" s="33" t="s">
        <v>79</v>
      </c>
      <c r="B74" s="34" t="s">
        <v>80</v>
      </c>
      <c r="C74" s="67" t="s">
        <v>258</v>
      </c>
      <c r="D74" s="67" t="s">
        <v>258</v>
      </c>
      <c r="E74" s="67" t="s">
        <v>258</v>
      </c>
      <c r="F74" s="67" t="s">
        <v>258</v>
      </c>
      <c r="G74" s="67" t="s">
        <v>258</v>
      </c>
      <c r="H74" s="67" t="s">
        <v>258</v>
      </c>
      <c r="I74" s="67" t="s">
        <v>258</v>
      </c>
      <c r="J74" s="67" t="s">
        <v>258</v>
      </c>
      <c r="K74" s="67" t="s">
        <v>258</v>
      </c>
      <c r="L74" s="67" t="s">
        <v>258</v>
      </c>
      <c r="M74" s="67" t="s">
        <v>258</v>
      </c>
      <c r="N74" s="67" t="s">
        <v>258</v>
      </c>
      <c r="O74" s="67" t="s">
        <v>258</v>
      </c>
      <c r="P74" s="67" t="s">
        <v>258</v>
      </c>
      <c r="Q74" s="67" t="s">
        <v>258</v>
      </c>
      <c r="R74" s="67" t="s">
        <v>258</v>
      </c>
      <c r="S74" s="67" t="s">
        <v>258</v>
      </c>
      <c r="T74" s="67" t="s">
        <v>258</v>
      </c>
      <c r="U74" s="67" t="s">
        <v>258</v>
      </c>
      <c r="V74" s="67" t="s">
        <v>258</v>
      </c>
      <c r="W74" s="67" t="s">
        <v>258</v>
      </c>
      <c r="X74" s="67" t="s">
        <v>258</v>
      </c>
      <c r="Y74" s="67" t="s">
        <v>258</v>
      </c>
    </row>
    <row r="75" ht="31.5">
      <c r="A75" s="33" t="s">
        <v>81</v>
      </c>
      <c r="B75" s="34" t="s">
        <v>82</v>
      </c>
      <c r="C75" s="67" t="s">
        <v>258</v>
      </c>
      <c r="D75" s="67" t="s">
        <v>258</v>
      </c>
      <c r="E75" s="67" t="s">
        <v>258</v>
      </c>
      <c r="F75" s="67" t="s">
        <v>258</v>
      </c>
      <c r="G75" s="67" t="s">
        <v>258</v>
      </c>
      <c r="H75" s="67" t="s">
        <v>258</v>
      </c>
      <c r="I75" s="67" t="s">
        <v>258</v>
      </c>
      <c r="J75" s="67" t="s">
        <v>258</v>
      </c>
      <c r="K75" s="67" t="s">
        <v>258</v>
      </c>
      <c r="L75" s="67" t="s">
        <v>258</v>
      </c>
      <c r="M75" s="67" t="s">
        <v>258</v>
      </c>
      <c r="N75" s="67" t="s">
        <v>258</v>
      </c>
      <c r="O75" s="67" t="s">
        <v>258</v>
      </c>
      <c r="P75" s="67" t="s">
        <v>258</v>
      </c>
      <c r="Q75" s="67" t="s">
        <v>258</v>
      </c>
      <c r="R75" s="67" t="s">
        <v>258</v>
      </c>
      <c r="S75" s="67" t="s">
        <v>258</v>
      </c>
      <c r="T75" s="67" t="s">
        <v>258</v>
      </c>
      <c r="U75" s="67" t="s">
        <v>258</v>
      </c>
      <c r="V75" s="67" t="s">
        <v>258</v>
      </c>
      <c r="W75" s="67" t="s">
        <v>258</v>
      </c>
      <c r="X75" s="67" t="s">
        <v>258</v>
      </c>
      <c r="Y75" s="67" t="s">
        <v>258</v>
      </c>
    </row>
    <row r="76" ht="47.25">
      <c r="A76" s="24" t="s">
        <v>83</v>
      </c>
      <c r="B76" s="48" t="s">
        <v>174</v>
      </c>
      <c r="C76" s="25" t="s">
        <v>175</v>
      </c>
      <c r="D76" s="67" t="s">
        <v>258</v>
      </c>
      <c r="E76" s="67" t="s">
        <v>258</v>
      </c>
      <c r="F76" s="67" t="s">
        <v>258</v>
      </c>
      <c r="G76" s="67" t="s">
        <v>258</v>
      </c>
      <c r="H76" s="67" t="s">
        <v>258</v>
      </c>
      <c r="I76" s="67" t="s">
        <v>258</v>
      </c>
      <c r="J76" s="67" t="s">
        <v>258</v>
      </c>
      <c r="K76" s="67" t="s">
        <v>258</v>
      </c>
      <c r="L76" s="67" t="s">
        <v>258</v>
      </c>
      <c r="M76" s="67" t="s">
        <v>258</v>
      </c>
      <c r="N76" s="67" t="s">
        <v>258</v>
      </c>
      <c r="O76" s="67" t="s">
        <v>258</v>
      </c>
      <c r="P76" s="67" t="s">
        <v>258</v>
      </c>
      <c r="Q76" s="67" t="s">
        <v>258</v>
      </c>
      <c r="R76" s="67" t="s">
        <v>258</v>
      </c>
      <c r="S76" s="67" t="s">
        <v>258</v>
      </c>
      <c r="T76" s="67" t="s">
        <v>258</v>
      </c>
      <c r="U76" s="67" t="s">
        <v>258</v>
      </c>
      <c r="V76" s="67" t="s">
        <v>258</v>
      </c>
      <c r="W76" s="67" t="s">
        <v>258</v>
      </c>
      <c r="X76" s="67" t="s">
        <v>258</v>
      </c>
      <c r="Y76" s="67" t="s">
        <v>258</v>
      </c>
    </row>
    <row r="77" ht="47.25">
      <c r="A77" s="24" t="s">
        <v>86</v>
      </c>
      <c r="B77" s="48" t="s">
        <v>176</v>
      </c>
      <c r="C77" s="25" t="s">
        <v>177</v>
      </c>
      <c r="D77" s="67" t="s">
        <v>258</v>
      </c>
      <c r="E77" s="67" t="s">
        <v>258</v>
      </c>
      <c r="F77" s="67" t="s">
        <v>258</v>
      </c>
      <c r="G77" s="67" t="s">
        <v>258</v>
      </c>
      <c r="H77" s="67" t="s">
        <v>258</v>
      </c>
      <c r="I77" s="67" t="s">
        <v>258</v>
      </c>
      <c r="J77" s="67" t="s">
        <v>258</v>
      </c>
      <c r="K77" s="67" t="s">
        <v>258</v>
      </c>
      <c r="L77" s="67" t="s">
        <v>258</v>
      </c>
      <c r="M77" s="67" t="s">
        <v>258</v>
      </c>
      <c r="N77" s="67" t="s">
        <v>258</v>
      </c>
      <c r="O77" s="67" t="s">
        <v>258</v>
      </c>
      <c r="P77" s="67" t="s">
        <v>258</v>
      </c>
      <c r="Q77" s="67" t="s">
        <v>258</v>
      </c>
      <c r="R77" s="67" t="s">
        <v>258</v>
      </c>
      <c r="S77" s="67" t="s">
        <v>258</v>
      </c>
      <c r="T77" s="67" t="s">
        <v>258</v>
      </c>
      <c r="U77" s="67" t="s">
        <v>258</v>
      </c>
      <c r="V77" s="67" t="s">
        <v>258</v>
      </c>
      <c r="W77" s="67" t="s">
        <v>258</v>
      </c>
      <c r="X77" s="67" t="s">
        <v>258</v>
      </c>
      <c r="Y77" s="67" t="s">
        <v>258</v>
      </c>
    </row>
    <row r="78" ht="47.25">
      <c r="A78" s="24" t="s">
        <v>89</v>
      </c>
      <c r="B78" s="48" t="s">
        <v>178</v>
      </c>
      <c r="C78" s="25" t="s">
        <v>179</v>
      </c>
      <c r="D78" s="67" t="s">
        <v>258</v>
      </c>
      <c r="E78" s="67" t="s">
        <v>258</v>
      </c>
      <c r="F78" s="67" t="s">
        <v>258</v>
      </c>
      <c r="G78" s="67" t="s">
        <v>258</v>
      </c>
      <c r="H78" s="67" t="s">
        <v>258</v>
      </c>
      <c r="I78" s="67" t="s">
        <v>258</v>
      </c>
      <c r="J78" s="67" t="s">
        <v>258</v>
      </c>
      <c r="K78" s="67" t="s">
        <v>258</v>
      </c>
      <c r="L78" s="67" t="s">
        <v>258</v>
      </c>
      <c r="M78" s="67" t="s">
        <v>258</v>
      </c>
      <c r="N78" s="67" t="s">
        <v>258</v>
      </c>
      <c r="O78" s="67" t="s">
        <v>258</v>
      </c>
      <c r="P78" s="67" t="s">
        <v>258</v>
      </c>
      <c r="Q78" s="67" t="s">
        <v>258</v>
      </c>
      <c r="R78" s="67" t="s">
        <v>258</v>
      </c>
      <c r="S78" s="67" t="s">
        <v>258</v>
      </c>
      <c r="T78" s="67" t="s">
        <v>258</v>
      </c>
      <c r="U78" s="67" t="s">
        <v>258</v>
      </c>
      <c r="V78" s="67" t="s">
        <v>258</v>
      </c>
      <c r="W78" s="67" t="s">
        <v>258</v>
      </c>
      <c r="X78" s="67" t="s">
        <v>258</v>
      </c>
      <c r="Y78" s="67" t="s">
        <v>258</v>
      </c>
    </row>
    <row r="79" ht="63">
      <c r="A79" s="24" t="s">
        <v>92</v>
      </c>
      <c r="B79" s="48" t="s">
        <v>180</v>
      </c>
      <c r="C79" s="25" t="s">
        <v>181</v>
      </c>
      <c r="D79" s="67" t="s">
        <v>258</v>
      </c>
      <c r="E79" s="67" t="s">
        <v>258</v>
      </c>
      <c r="F79" s="67" t="s">
        <v>258</v>
      </c>
      <c r="G79" s="67" t="s">
        <v>258</v>
      </c>
      <c r="H79" s="67" t="s">
        <v>258</v>
      </c>
      <c r="I79" s="67" t="s">
        <v>258</v>
      </c>
      <c r="J79" s="67" t="s">
        <v>258</v>
      </c>
      <c r="K79" s="67" t="s">
        <v>258</v>
      </c>
      <c r="L79" s="67" t="s">
        <v>258</v>
      </c>
      <c r="M79" s="67" t="s">
        <v>258</v>
      </c>
      <c r="N79" s="67" t="s">
        <v>258</v>
      </c>
      <c r="O79" s="67" t="s">
        <v>258</v>
      </c>
      <c r="P79" s="67" t="s">
        <v>258</v>
      </c>
      <c r="Q79" s="67" t="s">
        <v>258</v>
      </c>
      <c r="R79" s="67" t="s">
        <v>258</v>
      </c>
      <c r="S79" s="67" t="s">
        <v>258</v>
      </c>
      <c r="T79" s="67" t="s">
        <v>258</v>
      </c>
      <c r="U79" s="67" t="s">
        <v>258</v>
      </c>
      <c r="V79" s="67" t="s">
        <v>258</v>
      </c>
      <c r="W79" s="67" t="s">
        <v>258</v>
      </c>
      <c r="X79" s="67" t="s">
        <v>258</v>
      </c>
      <c r="Y79" s="67" t="s">
        <v>258</v>
      </c>
    </row>
    <row r="80" ht="63">
      <c r="A80" s="24" t="s">
        <v>95</v>
      </c>
      <c r="B80" s="48" t="s">
        <v>182</v>
      </c>
      <c r="C80" s="25" t="s">
        <v>183</v>
      </c>
      <c r="D80" s="67" t="s">
        <v>258</v>
      </c>
      <c r="E80" s="67" t="s">
        <v>258</v>
      </c>
      <c r="F80" s="67" t="s">
        <v>258</v>
      </c>
      <c r="G80" s="67" t="s">
        <v>258</v>
      </c>
      <c r="H80" s="67" t="s">
        <v>258</v>
      </c>
      <c r="I80" s="67" t="s">
        <v>258</v>
      </c>
      <c r="J80" s="67" t="s">
        <v>258</v>
      </c>
      <c r="K80" s="67" t="s">
        <v>258</v>
      </c>
      <c r="L80" s="67" t="s">
        <v>258</v>
      </c>
      <c r="M80" s="67" t="s">
        <v>258</v>
      </c>
      <c r="N80" s="67" t="s">
        <v>258</v>
      </c>
      <c r="O80" s="67" t="s">
        <v>258</v>
      </c>
      <c r="P80" s="67" t="s">
        <v>258</v>
      </c>
      <c r="Q80" s="67" t="s">
        <v>258</v>
      </c>
      <c r="R80" s="67" t="s">
        <v>258</v>
      </c>
      <c r="S80" s="67" t="s">
        <v>258</v>
      </c>
      <c r="T80" s="67" t="s">
        <v>258</v>
      </c>
      <c r="U80" s="67" t="s">
        <v>258</v>
      </c>
      <c r="V80" s="67" t="s">
        <v>258</v>
      </c>
      <c r="W80" s="67" t="s">
        <v>258</v>
      </c>
      <c r="X80" s="67" t="s">
        <v>258</v>
      </c>
      <c r="Y80" s="67" t="s">
        <v>258</v>
      </c>
    </row>
    <row r="81" ht="47.25">
      <c r="A81" s="24" t="s">
        <v>98</v>
      </c>
      <c r="B81" s="48" t="s">
        <v>184</v>
      </c>
      <c r="C81" s="25" t="s">
        <v>185</v>
      </c>
      <c r="D81" s="67" t="s">
        <v>258</v>
      </c>
      <c r="E81" s="67" t="s">
        <v>258</v>
      </c>
      <c r="F81" s="67" t="s">
        <v>258</v>
      </c>
      <c r="G81" s="67" t="s">
        <v>258</v>
      </c>
      <c r="H81" s="67" t="s">
        <v>258</v>
      </c>
      <c r="I81" s="67" t="s">
        <v>258</v>
      </c>
      <c r="J81" s="67" t="s">
        <v>258</v>
      </c>
      <c r="K81" s="67" t="s">
        <v>258</v>
      </c>
      <c r="L81" s="67" t="s">
        <v>258</v>
      </c>
      <c r="M81" s="67" t="s">
        <v>258</v>
      </c>
      <c r="N81" s="67" t="s">
        <v>258</v>
      </c>
      <c r="O81" s="67" t="s">
        <v>258</v>
      </c>
      <c r="P81" s="67" t="s">
        <v>258</v>
      </c>
      <c r="Q81" s="67" t="s">
        <v>258</v>
      </c>
      <c r="R81" s="67" t="s">
        <v>258</v>
      </c>
      <c r="S81" s="67" t="s">
        <v>258</v>
      </c>
      <c r="T81" s="67" t="s">
        <v>258</v>
      </c>
      <c r="U81" s="67" t="s">
        <v>258</v>
      </c>
      <c r="V81" s="67" t="s">
        <v>258</v>
      </c>
      <c r="W81" s="67" t="s">
        <v>258</v>
      </c>
      <c r="X81" s="67" t="s">
        <v>258</v>
      </c>
      <c r="Y81" s="67" t="s">
        <v>258</v>
      </c>
    </row>
    <row r="82" ht="47.25">
      <c r="A82" s="24" t="s">
        <v>101</v>
      </c>
      <c r="B82" s="48" t="s">
        <v>186</v>
      </c>
      <c r="C82" s="25" t="s">
        <v>187</v>
      </c>
      <c r="D82" s="67" t="s">
        <v>258</v>
      </c>
      <c r="E82" s="67" t="s">
        <v>258</v>
      </c>
      <c r="F82" s="67" t="s">
        <v>258</v>
      </c>
      <c r="G82" s="67" t="s">
        <v>258</v>
      </c>
      <c r="H82" s="67" t="s">
        <v>258</v>
      </c>
      <c r="I82" s="67" t="s">
        <v>258</v>
      </c>
      <c r="J82" s="67" t="s">
        <v>258</v>
      </c>
      <c r="K82" s="67" t="s">
        <v>258</v>
      </c>
      <c r="L82" s="67" t="s">
        <v>258</v>
      </c>
      <c r="M82" s="67" t="s">
        <v>258</v>
      </c>
      <c r="N82" s="67" t="s">
        <v>258</v>
      </c>
      <c r="O82" s="67" t="s">
        <v>258</v>
      </c>
      <c r="P82" s="67" t="s">
        <v>258</v>
      </c>
      <c r="Q82" s="67" t="s">
        <v>258</v>
      </c>
      <c r="R82" s="67" t="s">
        <v>258</v>
      </c>
      <c r="S82" s="67" t="s">
        <v>258</v>
      </c>
      <c r="T82" s="67" t="s">
        <v>258</v>
      </c>
      <c r="U82" s="67" t="s">
        <v>258</v>
      </c>
      <c r="V82" s="67" t="s">
        <v>258</v>
      </c>
      <c r="W82" s="67" t="s">
        <v>258</v>
      </c>
      <c r="X82" s="67" t="s">
        <v>258</v>
      </c>
      <c r="Y82" s="67" t="s">
        <v>258</v>
      </c>
    </row>
    <row r="83" ht="47.25">
      <c r="A83" s="24" t="s">
        <v>104</v>
      </c>
      <c r="B83" s="48" t="s">
        <v>188</v>
      </c>
      <c r="C83" s="25" t="s">
        <v>189</v>
      </c>
      <c r="D83" s="67" t="s">
        <v>258</v>
      </c>
      <c r="E83" s="67" t="s">
        <v>258</v>
      </c>
      <c r="F83" s="67" t="s">
        <v>258</v>
      </c>
      <c r="G83" s="67" t="s">
        <v>258</v>
      </c>
      <c r="H83" s="67" t="s">
        <v>258</v>
      </c>
      <c r="I83" s="67" t="s">
        <v>258</v>
      </c>
      <c r="J83" s="67" t="s">
        <v>258</v>
      </c>
      <c r="K83" s="67" t="s">
        <v>258</v>
      </c>
      <c r="L83" s="67" t="s">
        <v>258</v>
      </c>
      <c r="M83" s="67" t="s">
        <v>258</v>
      </c>
      <c r="N83" s="67" t="s">
        <v>258</v>
      </c>
      <c r="O83" s="67" t="s">
        <v>258</v>
      </c>
      <c r="P83" s="67" t="s">
        <v>258</v>
      </c>
      <c r="Q83" s="67" t="s">
        <v>258</v>
      </c>
      <c r="R83" s="67" t="s">
        <v>258</v>
      </c>
      <c r="S83" s="67" t="s">
        <v>258</v>
      </c>
      <c r="T83" s="67" t="s">
        <v>258</v>
      </c>
      <c r="U83" s="67" t="s">
        <v>258</v>
      </c>
      <c r="V83" s="67" t="s">
        <v>258</v>
      </c>
      <c r="W83" s="67" t="s">
        <v>258</v>
      </c>
      <c r="X83" s="67" t="s">
        <v>258</v>
      </c>
      <c r="Y83" s="67" t="s">
        <v>258</v>
      </c>
    </row>
    <row r="84" ht="47.25">
      <c r="A84" s="24" t="s">
        <v>107</v>
      </c>
      <c r="B84" s="48" t="s">
        <v>190</v>
      </c>
      <c r="C84" s="25" t="s">
        <v>191</v>
      </c>
      <c r="D84" s="67" t="s">
        <v>258</v>
      </c>
      <c r="E84" s="67" t="s">
        <v>258</v>
      </c>
      <c r="F84" s="67" t="s">
        <v>258</v>
      </c>
      <c r="G84" s="67" t="s">
        <v>258</v>
      </c>
      <c r="H84" s="67" t="s">
        <v>258</v>
      </c>
      <c r="I84" s="67" t="s">
        <v>258</v>
      </c>
      <c r="J84" s="67" t="s">
        <v>258</v>
      </c>
      <c r="K84" s="67" t="s">
        <v>258</v>
      </c>
      <c r="L84" s="67" t="s">
        <v>258</v>
      </c>
      <c r="M84" s="67" t="s">
        <v>258</v>
      </c>
      <c r="N84" s="67" t="s">
        <v>258</v>
      </c>
      <c r="O84" s="67" t="s">
        <v>258</v>
      </c>
      <c r="P84" s="67" t="s">
        <v>258</v>
      </c>
      <c r="Q84" s="67" t="s">
        <v>258</v>
      </c>
      <c r="R84" s="67" t="s">
        <v>258</v>
      </c>
      <c r="S84" s="67" t="s">
        <v>258</v>
      </c>
      <c r="T84" s="67" t="s">
        <v>258</v>
      </c>
      <c r="U84" s="67" t="s">
        <v>258</v>
      </c>
      <c r="V84" s="67" t="s">
        <v>258</v>
      </c>
      <c r="W84" s="67" t="s">
        <v>258</v>
      </c>
      <c r="X84" s="67" t="s">
        <v>258</v>
      </c>
      <c r="Y84" s="67" t="s">
        <v>258</v>
      </c>
    </row>
    <row r="85" ht="47.25">
      <c r="A85" s="24" t="s">
        <v>110</v>
      </c>
      <c r="B85" s="48" t="s">
        <v>192</v>
      </c>
      <c r="C85" s="25" t="s">
        <v>193</v>
      </c>
      <c r="D85" s="67" t="s">
        <v>258</v>
      </c>
      <c r="E85" s="67" t="s">
        <v>258</v>
      </c>
      <c r="F85" s="67" t="s">
        <v>258</v>
      </c>
      <c r="G85" s="67" t="s">
        <v>258</v>
      </c>
      <c r="H85" s="67" t="s">
        <v>258</v>
      </c>
      <c r="I85" s="67" t="s">
        <v>258</v>
      </c>
      <c r="J85" s="67" t="s">
        <v>258</v>
      </c>
      <c r="K85" s="67" t="s">
        <v>258</v>
      </c>
      <c r="L85" s="67" t="s">
        <v>258</v>
      </c>
      <c r="M85" s="67" t="s">
        <v>258</v>
      </c>
      <c r="N85" s="67" t="s">
        <v>258</v>
      </c>
      <c r="O85" s="67" t="s">
        <v>258</v>
      </c>
      <c r="P85" s="67" t="s">
        <v>258</v>
      </c>
      <c r="Q85" s="67" t="s">
        <v>258</v>
      </c>
      <c r="R85" s="67" t="s">
        <v>258</v>
      </c>
      <c r="S85" s="67" t="s">
        <v>258</v>
      </c>
      <c r="T85" s="67" t="s">
        <v>258</v>
      </c>
      <c r="U85" s="67" t="s">
        <v>258</v>
      </c>
      <c r="V85" s="67" t="s">
        <v>258</v>
      </c>
      <c r="W85" s="67" t="s">
        <v>258</v>
      </c>
      <c r="X85" s="67" t="s">
        <v>258</v>
      </c>
      <c r="Y85" s="67" t="s">
        <v>258</v>
      </c>
    </row>
  </sheetData>
  <sheetProtection password="0" autoFilter="0" content="1" deleteColumns="0" deleteRows="0" formatCells="0" formatColumns="0" formatRows="0" insertColumns="0" insertHyperlinks="0" insertRows="0" pivotTables="0" selectLockedCells="1" selectUnlockedCells="1" sheet="0" sort="0"/>
  <mergeCells count="31">
    <mergeCell ref="A4:L4"/>
    <mergeCell ref="A6:L6"/>
    <mergeCell ref="A7:L7"/>
    <mergeCell ref="A8:L8"/>
    <mergeCell ref="A9:L9"/>
    <mergeCell ref="A10:X10"/>
    <mergeCell ref="A11:A13"/>
    <mergeCell ref="B11:B13"/>
    <mergeCell ref="C11:C13"/>
    <mergeCell ref="D11:F11"/>
    <mergeCell ref="G11:G13"/>
    <mergeCell ref="H11:L11"/>
    <mergeCell ref="M11:P11"/>
    <mergeCell ref="Q11:Q13"/>
    <mergeCell ref="R11:R13"/>
    <mergeCell ref="S11:V11"/>
    <mergeCell ref="W11:X11"/>
    <mergeCell ref="Y11:Y13"/>
    <mergeCell ref="D12:E12"/>
    <mergeCell ref="F12:F13"/>
    <mergeCell ref="H12:H13"/>
    <mergeCell ref="I12:J12"/>
    <mergeCell ref="K12:K13"/>
    <mergeCell ref="L12:L13"/>
    <mergeCell ref="M12:M13"/>
    <mergeCell ref="N12:N13"/>
    <mergeCell ref="O12:P12"/>
    <mergeCell ref="S12:T12"/>
    <mergeCell ref="U12:V12"/>
    <mergeCell ref="W12:W13"/>
    <mergeCell ref="X12:X13"/>
  </mergeCells>
  <printOptions headings="0" gridLines="0"/>
  <pageMargins left="0.70866141732283472" right="0.70866141732283472" top="0.74803149606299213" bottom="0.74803149606299213" header="0.31496062992125978" footer="0.31496062992125978"/>
  <pageSetup paperSize="8" scale="12"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0" zoomScale="60" workbookViewId="0">
      <selection activeCell="D16" activeCellId="0" sqref="D16"/>
    </sheetView>
  </sheetViews>
  <sheetFormatPr defaultColWidth="8" defaultRowHeight="15"/>
  <cols>
    <col bestFit="0" customWidth="1" min="1" max="1" style="285" width="10.25"/>
    <col bestFit="0" customWidth="1" min="2" max="2" style="285" width="21.75"/>
    <col bestFit="0" customWidth="1" min="3" max="3" style="285" width="15.75"/>
    <col bestFit="0" customWidth="1" min="4" max="4" style="285" width="20.5"/>
    <col bestFit="0" customWidth="1" min="5" max="5" style="285" width="11.75"/>
    <col bestFit="0" customWidth="1" min="6" max="6" style="285" width="11.125"/>
    <col bestFit="0" customWidth="1" min="7" max="7" style="285" width="16.125"/>
    <col bestFit="0" customWidth="1" min="8" max="8" style="285" width="17.25"/>
    <col bestFit="0" customWidth="1" min="9" max="9" style="285" width="21.125"/>
    <col bestFit="0" customWidth="1" min="10" max="10" style="285" width="19.875"/>
    <col bestFit="0" customWidth="1" min="11" max="11" style="285" width="15.5"/>
    <col bestFit="0" customWidth="1" min="12" max="12" style="285" width="15"/>
    <col bestFit="0" customWidth="1" min="13" max="13" style="285" width="14.375"/>
    <col bestFit="0" customWidth="1" min="14" max="14" style="285" width="24.5"/>
    <col bestFit="0" customWidth="1" min="15" max="16" style="285" width="19.875"/>
    <col bestFit="0" customWidth="1" min="17" max="17" style="234" width="14.25"/>
    <col bestFit="0" customWidth="1" min="18" max="18" style="233" width="8.625"/>
    <col bestFit="0" customWidth="1" min="19" max="19" style="233" width="6.75"/>
    <col bestFit="0" customWidth="1" min="20" max="21" style="233" width="9.5"/>
    <col bestFit="0" customWidth="1" min="22" max="22" style="285" width="14.5"/>
    <col bestFit="0" customWidth="1" min="23" max="23" style="285" width="13.25"/>
    <col bestFit="0" customWidth="1" min="24" max="24" style="285" width="13.125"/>
    <col bestFit="0" customWidth="0" min="25" max="16384" style="285" width="9"/>
  </cols>
  <sheetData>
    <row r="1" s="286" customFormat="1" ht="18.75" customHeight="1">
      <c r="A1" s="287"/>
      <c r="Q1" s="234"/>
      <c r="R1" s="233"/>
      <c r="S1" s="233"/>
      <c r="T1" s="233"/>
      <c r="X1" s="2" t="s">
        <v>997</v>
      </c>
    </row>
    <row r="2" s="286" customFormat="1" ht="18.75" customHeight="1">
      <c r="A2" s="287"/>
      <c r="Q2" s="234"/>
      <c r="R2" s="233"/>
      <c r="S2" s="233"/>
      <c r="T2" s="233"/>
      <c r="X2" s="4" t="s">
        <v>1</v>
      </c>
    </row>
    <row r="3" s="286" customFormat="1" ht="17.25">
      <c r="A3" s="288"/>
      <c r="Q3" s="234"/>
      <c r="R3" s="233"/>
      <c r="S3" s="233"/>
      <c r="T3" s="233"/>
      <c r="X3" s="4" t="s">
        <v>998</v>
      </c>
    </row>
    <row r="4" s="286" customFormat="1" ht="15.75">
      <c r="A4" s="248" t="s">
        <v>999</v>
      </c>
      <c r="B4" s="248"/>
      <c r="C4" s="248"/>
      <c r="D4" s="248"/>
      <c r="E4" s="248"/>
      <c r="F4" s="248"/>
      <c r="G4" s="248"/>
      <c r="H4" s="248"/>
      <c r="I4" s="248"/>
      <c r="J4" s="248"/>
      <c r="K4" s="248"/>
      <c r="L4" s="248"/>
      <c r="M4" s="248"/>
      <c r="N4" s="248"/>
      <c r="O4" s="248"/>
      <c r="P4" s="248"/>
      <c r="Q4" s="248"/>
      <c r="R4" s="248"/>
      <c r="S4" s="248"/>
      <c r="T4" s="248"/>
      <c r="U4" s="248"/>
      <c r="V4" s="248"/>
      <c r="W4" s="248"/>
      <c r="X4" s="248"/>
    </row>
    <row r="5" s="286" customFormat="1" ht="15.75">
      <c r="A5" s="206"/>
      <c r="B5" s="206"/>
      <c r="C5" s="206"/>
      <c r="D5" s="206"/>
      <c r="E5" s="206"/>
      <c r="F5" s="206"/>
      <c r="G5" s="206"/>
      <c r="H5" s="206"/>
      <c r="I5" s="206"/>
      <c r="J5" s="206"/>
      <c r="K5" s="206"/>
      <c r="L5" s="206"/>
      <c r="M5" s="206"/>
      <c r="N5" s="206"/>
      <c r="O5" s="206"/>
      <c r="P5" s="206"/>
      <c r="Q5" s="206"/>
      <c r="R5" s="206"/>
      <c r="S5" s="206"/>
      <c r="T5" s="206"/>
      <c r="U5" s="206"/>
      <c r="V5" s="206"/>
      <c r="W5" s="206"/>
      <c r="X5" s="206"/>
    </row>
    <row r="6" s="286" customFormat="1" ht="15.75">
      <c r="A6" s="9" t="s">
        <v>368</v>
      </c>
      <c r="B6" s="9"/>
      <c r="C6" s="9"/>
      <c r="D6" s="9"/>
      <c r="E6" s="9"/>
      <c r="F6" s="9"/>
      <c r="G6" s="9"/>
      <c r="H6" s="9"/>
      <c r="I6" s="9"/>
      <c r="J6" s="9"/>
      <c r="K6" s="9"/>
      <c r="L6" s="9"/>
      <c r="M6" s="9"/>
      <c r="N6" s="9"/>
      <c r="O6" s="9"/>
      <c r="P6" s="9"/>
      <c r="Q6" s="9"/>
      <c r="R6" s="9"/>
      <c r="S6" s="9"/>
      <c r="T6" s="9"/>
      <c r="U6" s="9"/>
      <c r="V6" s="9"/>
      <c r="W6" s="9"/>
      <c r="X6" s="9"/>
      <c r="Y6" s="224"/>
      <c r="Z6" s="224"/>
      <c r="AA6" s="224"/>
      <c r="AB6" s="224"/>
      <c r="AC6" s="224"/>
    </row>
    <row r="7" s="286" customFormat="1" ht="15.75">
      <c r="A7" s="9" t="s">
        <v>945</v>
      </c>
      <c r="B7" s="9"/>
      <c r="C7" s="9"/>
      <c r="D7" s="9"/>
      <c r="E7" s="9"/>
      <c r="F7" s="9"/>
      <c r="G7" s="9"/>
      <c r="H7" s="9"/>
      <c r="I7" s="9"/>
      <c r="J7" s="9"/>
      <c r="K7" s="9"/>
      <c r="L7" s="9"/>
      <c r="M7" s="9"/>
      <c r="N7" s="9"/>
      <c r="O7" s="9"/>
      <c r="P7" s="9"/>
      <c r="Q7" s="9"/>
      <c r="R7" s="9"/>
      <c r="S7" s="9"/>
      <c r="T7" s="9"/>
      <c r="U7" s="9"/>
      <c r="V7" s="9"/>
      <c r="W7" s="9"/>
      <c r="X7" s="9"/>
      <c r="Y7" s="59"/>
      <c r="Z7" s="59"/>
      <c r="AA7" s="59"/>
      <c r="AB7" s="59"/>
      <c r="AC7" s="59"/>
    </row>
    <row r="8" s="286" customFormat="1" ht="15.75">
      <c r="A8" s="8"/>
      <c r="B8" s="8"/>
      <c r="C8" s="8"/>
      <c r="D8" s="8"/>
      <c r="E8" s="8"/>
      <c r="F8" s="8"/>
      <c r="G8" s="8"/>
      <c r="H8" s="8"/>
      <c r="I8" s="8"/>
      <c r="J8" s="8"/>
      <c r="K8" s="8"/>
      <c r="L8" s="8"/>
      <c r="M8" s="8"/>
      <c r="N8" s="8"/>
      <c r="O8" s="8"/>
      <c r="P8" s="8"/>
      <c r="Q8" s="8"/>
      <c r="R8" s="8"/>
      <c r="S8" s="8"/>
      <c r="T8" s="8"/>
      <c r="U8" s="8"/>
      <c r="V8" s="8"/>
      <c r="W8" s="8"/>
      <c r="X8" s="8"/>
      <c r="Y8" s="59"/>
      <c r="Z8" s="59"/>
      <c r="AA8" s="59"/>
      <c r="AB8" s="59"/>
      <c r="AC8" s="59"/>
    </row>
    <row r="9" s="286" customFormat="1" ht="15.75">
      <c r="A9" s="210" t="s">
        <v>369</v>
      </c>
      <c r="B9" s="210"/>
      <c r="C9" s="210"/>
      <c r="D9" s="210"/>
      <c r="E9" s="210"/>
      <c r="F9" s="210"/>
      <c r="G9" s="210"/>
      <c r="H9" s="210"/>
      <c r="I9" s="210"/>
      <c r="J9" s="210"/>
      <c r="K9" s="210"/>
      <c r="L9" s="210"/>
      <c r="M9" s="210"/>
      <c r="N9" s="210"/>
      <c r="O9" s="210"/>
      <c r="P9" s="210"/>
      <c r="Q9" s="210"/>
      <c r="R9" s="210"/>
      <c r="S9" s="210"/>
      <c r="T9" s="210"/>
      <c r="U9" s="210"/>
      <c r="V9" s="210"/>
      <c r="W9" s="210"/>
      <c r="X9" s="210"/>
      <c r="Y9" s="250"/>
      <c r="Z9" s="250"/>
      <c r="AA9" s="250"/>
      <c r="AB9" s="250"/>
      <c r="AC9" s="250"/>
    </row>
    <row r="10" s="286" customFormat="1" ht="17.25">
      <c r="A10" s="291"/>
      <c r="B10" s="291"/>
      <c r="C10" s="291"/>
      <c r="D10" s="291"/>
      <c r="E10" s="291"/>
      <c r="F10" s="291"/>
      <c r="G10" s="291"/>
      <c r="H10" s="291"/>
      <c r="I10" s="291"/>
      <c r="J10" s="291"/>
      <c r="K10" s="291"/>
      <c r="L10" s="291"/>
      <c r="M10" s="291"/>
      <c r="N10" s="291"/>
      <c r="O10" s="291"/>
      <c r="P10" s="291"/>
      <c r="Q10" s="291"/>
      <c r="R10" s="291"/>
      <c r="S10" s="291"/>
      <c r="T10" s="291"/>
      <c r="U10" s="291"/>
      <c r="V10" s="291"/>
    </row>
    <row r="11" s="286" customFormat="1" ht="83.25" customHeight="1">
      <c r="A11" s="237" t="s">
        <v>1000</v>
      </c>
      <c r="B11" s="237" t="s">
        <v>11</v>
      </c>
      <c r="C11" s="237" t="s">
        <v>874</v>
      </c>
      <c r="D11" s="259" t="s">
        <v>1001</v>
      </c>
      <c r="E11" s="239" t="s">
        <v>876</v>
      </c>
      <c r="F11" s="239" t="s">
        <v>877</v>
      </c>
      <c r="G11" s="239" t="s">
        <v>878</v>
      </c>
      <c r="H11" s="237" t="s">
        <v>879</v>
      </c>
      <c r="I11" s="237"/>
      <c r="J11" s="237"/>
      <c r="K11" s="237"/>
      <c r="L11" s="292" t="s">
        <v>880</v>
      </c>
      <c r="M11" s="293"/>
      <c r="N11" s="237" t="s">
        <v>881</v>
      </c>
      <c r="O11" s="237" t="s">
        <v>882</v>
      </c>
      <c r="P11" s="258" t="s">
        <v>1002</v>
      </c>
      <c r="Q11" s="258" t="s">
        <v>1003</v>
      </c>
      <c r="R11" s="259" t="s">
        <v>1004</v>
      </c>
      <c r="S11" s="259"/>
      <c r="T11" s="259"/>
      <c r="U11" s="259"/>
      <c r="V11" s="237" t="s">
        <v>888</v>
      </c>
      <c r="W11" s="237" t="s">
        <v>1005</v>
      </c>
      <c r="X11" s="237"/>
    </row>
    <row r="12" s="24" customFormat="1" ht="96.75" customHeight="1">
      <c r="A12" s="237"/>
      <c r="B12" s="237"/>
      <c r="C12" s="237"/>
      <c r="D12" s="259"/>
      <c r="E12" s="241"/>
      <c r="F12" s="241"/>
      <c r="G12" s="241"/>
      <c r="H12" s="237" t="s">
        <v>890</v>
      </c>
      <c r="I12" s="237" t="s">
        <v>891</v>
      </c>
      <c r="J12" s="237" t="s">
        <v>892</v>
      </c>
      <c r="K12" s="239" t="s">
        <v>893</v>
      </c>
      <c r="L12" s="325"/>
      <c r="M12" s="326"/>
      <c r="N12" s="237"/>
      <c r="O12" s="237"/>
      <c r="P12" s="260"/>
      <c r="Q12" s="260"/>
      <c r="R12" s="252" t="s">
        <v>993</v>
      </c>
      <c r="S12" s="254"/>
      <c r="T12" s="237" t="s">
        <v>994</v>
      </c>
      <c r="U12" s="237"/>
      <c r="V12" s="237"/>
      <c r="W12" s="237"/>
      <c r="X12" s="237"/>
    </row>
    <row r="13" s="24" customFormat="1" ht="99" customHeight="1">
      <c r="A13" s="237"/>
      <c r="B13" s="237"/>
      <c r="C13" s="237"/>
      <c r="D13" s="259"/>
      <c r="E13" s="261"/>
      <c r="F13" s="261"/>
      <c r="G13" s="261"/>
      <c r="H13" s="237"/>
      <c r="I13" s="237"/>
      <c r="J13" s="237"/>
      <c r="K13" s="261"/>
      <c r="L13" s="237" t="s">
        <v>897</v>
      </c>
      <c r="M13" s="15" t="s">
        <v>898</v>
      </c>
      <c r="N13" s="237"/>
      <c r="O13" s="237"/>
      <c r="P13" s="262"/>
      <c r="Q13" s="262"/>
      <c r="R13" s="263" t="s">
        <v>735</v>
      </c>
      <c r="S13" s="263" t="s">
        <v>736</v>
      </c>
      <c r="T13" s="263" t="s">
        <v>735</v>
      </c>
      <c r="U13" s="263" t="s">
        <v>736</v>
      </c>
      <c r="V13" s="237"/>
      <c r="W13" s="259" t="s">
        <v>899</v>
      </c>
      <c r="X13" s="237" t="s">
        <v>900</v>
      </c>
    </row>
    <row r="14" s="298"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row>
    <row r="15" ht="15.75">
      <c r="A15" s="29"/>
      <c r="B15" s="214" t="s">
        <v>75</v>
      </c>
      <c r="C15" s="29"/>
      <c r="D15" s="67" t="s">
        <v>258</v>
      </c>
      <c r="E15" s="67" t="s">
        <v>258</v>
      </c>
      <c r="F15" s="67" t="s">
        <v>258</v>
      </c>
      <c r="G15" s="67" t="s">
        <v>258</v>
      </c>
      <c r="H15" s="67" t="s">
        <v>258</v>
      </c>
      <c r="I15" s="67" t="s">
        <v>258</v>
      </c>
      <c r="J15" s="67" t="s">
        <v>258</v>
      </c>
      <c r="K15" s="67" t="s">
        <v>258</v>
      </c>
      <c r="L15" s="67" t="s">
        <v>258</v>
      </c>
      <c r="M15" s="67" t="s">
        <v>258</v>
      </c>
      <c r="N15" s="67" t="s">
        <v>258</v>
      </c>
      <c r="O15" s="67" t="s">
        <v>258</v>
      </c>
      <c r="P15" s="67" t="s">
        <v>258</v>
      </c>
      <c r="Q15" s="67" t="s">
        <v>258</v>
      </c>
      <c r="R15" s="67" t="s">
        <v>258</v>
      </c>
      <c r="S15" s="67" t="s">
        <v>258</v>
      </c>
      <c r="T15" s="67" t="s">
        <v>258</v>
      </c>
      <c r="U15" s="67" t="s">
        <v>258</v>
      </c>
      <c r="V15" s="67" t="s">
        <v>258</v>
      </c>
      <c r="W15" s="67" t="s">
        <v>258</v>
      </c>
      <c r="X15" s="67" t="s">
        <v>258</v>
      </c>
    </row>
    <row r="16" ht="75">
      <c r="A16" s="33" t="s">
        <v>77</v>
      </c>
      <c r="B16" s="34" t="s">
        <v>78</v>
      </c>
      <c r="C16" s="126"/>
      <c r="D16" s="67" t="s">
        <v>258</v>
      </c>
      <c r="E16" s="67" t="s">
        <v>258</v>
      </c>
      <c r="F16" s="67" t="s">
        <v>258</v>
      </c>
      <c r="G16" s="67" t="s">
        <v>258</v>
      </c>
      <c r="H16" s="67" t="s">
        <v>258</v>
      </c>
      <c r="I16" s="67" t="s">
        <v>258</v>
      </c>
      <c r="J16" s="67" t="s">
        <v>258</v>
      </c>
      <c r="K16" s="67" t="s">
        <v>258</v>
      </c>
      <c r="L16" s="67" t="s">
        <v>258</v>
      </c>
      <c r="M16" s="67" t="s">
        <v>258</v>
      </c>
      <c r="N16" s="67" t="s">
        <v>258</v>
      </c>
      <c r="O16" s="67" t="s">
        <v>258</v>
      </c>
      <c r="P16" s="67" t="s">
        <v>258</v>
      </c>
      <c r="Q16" s="67" t="s">
        <v>258</v>
      </c>
      <c r="R16" s="67" t="s">
        <v>258</v>
      </c>
      <c r="S16" s="67" t="s">
        <v>258</v>
      </c>
      <c r="T16" s="67" t="s">
        <v>258</v>
      </c>
      <c r="U16" s="67" t="s">
        <v>258</v>
      </c>
      <c r="V16" s="67" t="s">
        <v>258</v>
      </c>
      <c r="W16" s="67" t="s">
        <v>258</v>
      </c>
      <c r="X16" s="67" t="s">
        <v>258</v>
      </c>
    </row>
    <row r="17" ht="90">
      <c r="A17" s="33" t="s">
        <v>79</v>
      </c>
      <c r="B17" s="34" t="s">
        <v>80</v>
      </c>
      <c r="C17" s="126"/>
      <c r="D17" s="67" t="s">
        <v>258</v>
      </c>
      <c r="E17" s="67" t="s">
        <v>258</v>
      </c>
      <c r="F17" s="67" t="s">
        <v>258</v>
      </c>
      <c r="G17" s="67" t="s">
        <v>258</v>
      </c>
      <c r="H17" s="67" t="s">
        <v>258</v>
      </c>
      <c r="I17" s="67" t="s">
        <v>258</v>
      </c>
      <c r="J17" s="67" t="s">
        <v>258</v>
      </c>
      <c r="K17" s="67" t="s">
        <v>258</v>
      </c>
      <c r="L17" s="67" t="s">
        <v>258</v>
      </c>
      <c r="M17" s="67" t="s">
        <v>258</v>
      </c>
      <c r="N17" s="67" t="s">
        <v>258</v>
      </c>
      <c r="O17" s="67" t="s">
        <v>258</v>
      </c>
      <c r="P17" s="67" t="s">
        <v>258</v>
      </c>
      <c r="Q17" s="67" t="s">
        <v>258</v>
      </c>
      <c r="R17" s="67" t="s">
        <v>258</v>
      </c>
      <c r="S17" s="67" t="s">
        <v>258</v>
      </c>
      <c r="T17" s="67" t="s">
        <v>258</v>
      </c>
      <c r="U17" s="67" t="s">
        <v>258</v>
      </c>
      <c r="V17" s="67" t="s">
        <v>258</v>
      </c>
      <c r="W17" s="67" t="s">
        <v>258</v>
      </c>
      <c r="X17" s="67" t="s">
        <v>258</v>
      </c>
    </row>
    <row r="18" ht="45">
      <c r="A18" s="33" t="s">
        <v>81</v>
      </c>
      <c r="B18" s="34" t="s">
        <v>82</v>
      </c>
      <c r="C18" s="126"/>
      <c r="D18" s="67" t="s">
        <v>258</v>
      </c>
      <c r="E18" s="67" t="s">
        <v>258</v>
      </c>
      <c r="F18" s="67" t="s">
        <v>258</v>
      </c>
      <c r="G18" s="67" t="s">
        <v>258</v>
      </c>
      <c r="H18" s="67" t="s">
        <v>258</v>
      </c>
      <c r="I18" s="67" t="s">
        <v>258</v>
      </c>
      <c r="J18" s="67" t="s">
        <v>258</v>
      </c>
      <c r="K18" s="67" t="s">
        <v>258</v>
      </c>
      <c r="L18" s="67" t="s">
        <v>258</v>
      </c>
      <c r="M18" s="67" t="s">
        <v>258</v>
      </c>
      <c r="N18" s="67" t="s">
        <v>258</v>
      </c>
      <c r="O18" s="67" t="s">
        <v>258</v>
      </c>
      <c r="P18" s="67" t="s">
        <v>258</v>
      </c>
      <c r="Q18" s="67" t="s">
        <v>258</v>
      </c>
      <c r="R18" s="67" t="s">
        <v>258</v>
      </c>
      <c r="S18" s="67" t="s">
        <v>258</v>
      </c>
      <c r="T18" s="67" t="s">
        <v>258</v>
      </c>
      <c r="U18" s="67" t="s">
        <v>258</v>
      </c>
      <c r="V18" s="67" t="s">
        <v>258</v>
      </c>
      <c r="W18" s="67" t="s">
        <v>258</v>
      </c>
      <c r="X18" s="67" t="s">
        <v>258</v>
      </c>
    </row>
    <row r="19" ht="75">
      <c r="A19" s="36" t="s">
        <v>83</v>
      </c>
      <c r="B19" s="40" t="s">
        <v>84</v>
      </c>
      <c r="C19" s="25" t="s">
        <v>85</v>
      </c>
      <c r="D19" s="67" t="s">
        <v>258</v>
      </c>
      <c r="E19" s="67" t="s">
        <v>258</v>
      </c>
      <c r="F19" s="67" t="s">
        <v>258</v>
      </c>
      <c r="G19" s="67" t="s">
        <v>258</v>
      </c>
      <c r="H19" s="67" t="s">
        <v>258</v>
      </c>
      <c r="I19" s="67" t="s">
        <v>258</v>
      </c>
      <c r="J19" s="67" t="s">
        <v>258</v>
      </c>
      <c r="K19" s="67" t="s">
        <v>258</v>
      </c>
      <c r="L19" s="67" t="s">
        <v>258</v>
      </c>
      <c r="M19" s="67" t="s">
        <v>258</v>
      </c>
      <c r="N19" s="67" t="s">
        <v>258</v>
      </c>
      <c r="O19" s="67" t="s">
        <v>258</v>
      </c>
      <c r="P19" s="67" t="s">
        <v>258</v>
      </c>
      <c r="Q19" s="67" t="s">
        <v>258</v>
      </c>
      <c r="R19" s="67" t="s">
        <v>258</v>
      </c>
      <c r="S19" s="67" t="s">
        <v>258</v>
      </c>
      <c r="T19" s="67" t="s">
        <v>258</v>
      </c>
      <c r="U19" s="67" t="s">
        <v>258</v>
      </c>
      <c r="V19" s="67" t="s">
        <v>258</v>
      </c>
      <c r="W19" s="67" t="s">
        <v>258</v>
      </c>
      <c r="X19" s="67" t="s">
        <v>258</v>
      </c>
    </row>
    <row r="20" ht="75">
      <c r="A20" s="36" t="s">
        <v>86</v>
      </c>
      <c r="B20" s="40" t="s">
        <v>87</v>
      </c>
      <c r="C20" s="25" t="s">
        <v>88</v>
      </c>
      <c r="D20" s="67" t="s">
        <v>258</v>
      </c>
      <c r="E20" s="67" t="s">
        <v>258</v>
      </c>
      <c r="F20" s="67" t="s">
        <v>258</v>
      </c>
      <c r="G20" s="67" t="s">
        <v>258</v>
      </c>
      <c r="H20" s="67" t="s">
        <v>258</v>
      </c>
      <c r="I20" s="67" t="s">
        <v>258</v>
      </c>
      <c r="J20" s="67" t="s">
        <v>258</v>
      </c>
      <c r="K20" s="67" t="s">
        <v>258</v>
      </c>
      <c r="L20" s="67" t="s">
        <v>258</v>
      </c>
      <c r="M20" s="67" t="s">
        <v>258</v>
      </c>
      <c r="N20" s="67" t="s">
        <v>258</v>
      </c>
      <c r="O20" s="67" t="s">
        <v>258</v>
      </c>
      <c r="P20" s="67" t="s">
        <v>258</v>
      </c>
      <c r="Q20" s="67" t="s">
        <v>258</v>
      </c>
      <c r="R20" s="67" t="s">
        <v>258</v>
      </c>
      <c r="S20" s="67" t="s">
        <v>258</v>
      </c>
      <c r="T20" s="67" t="s">
        <v>258</v>
      </c>
      <c r="U20" s="67" t="s">
        <v>258</v>
      </c>
      <c r="V20" s="67" t="s">
        <v>258</v>
      </c>
      <c r="W20" s="67" t="s">
        <v>258</v>
      </c>
      <c r="X20" s="67" t="s">
        <v>258</v>
      </c>
    </row>
    <row r="21" ht="75">
      <c r="A21" s="36" t="s">
        <v>89</v>
      </c>
      <c r="B21" s="40" t="s">
        <v>90</v>
      </c>
      <c r="C21" s="25" t="s">
        <v>91</v>
      </c>
      <c r="D21" s="67" t="s">
        <v>258</v>
      </c>
      <c r="E21" s="67" t="s">
        <v>258</v>
      </c>
      <c r="F21" s="67" t="s">
        <v>258</v>
      </c>
      <c r="G21" s="67" t="s">
        <v>258</v>
      </c>
      <c r="H21" s="67" t="s">
        <v>258</v>
      </c>
      <c r="I21" s="67" t="s">
        <v>258</v>
      </c>
      <c r="J21" s="67" t="s">
        <v>258</v>
      </c>
      <c r="K21" s="67" t="s">
        <v>258</v>
      </c>
      <c r="L21" s="67" t="s">
        <v>258</v>
      </c>
      <c r="M21" s="67" t="s">
        <v>258</v>
      </c>
      <c r="N21" s="67" t="s">
        <v>258</v>
      </c>
      <c r="O21" s="67" t="s">
        <v>258</v>
      </c>
      <c r="P21" s="67" t="s">
        <v>258</v>
      </c>
      <c r="Q21" s="67" t="s">
        <v>258</v>
      </c>
      <c r="R21" s="67" t="s">
        <v>258</v>
      </c>
      <c r="S21" s="67" t="s">
        <v>258</v>
      </c>
      <c r="T21" s="67" t="s">
        <v>258</v>
      </c>
      <c r="U21" s="67" t="s">
        <v>258</v>
      </c>
      <c r="V21" s="67" t="s">
        <v>258</v>
      </c>
      <c r="W21" s="67" t="s">
        <v>258</v>
      </c>
      <c r="X21" s="67" t="s">
        <v>258</v>
      </c>
    </row>
    <row r="22" ht="75">
      <c r="A22" s="36" t="s">
        <v>92</v>
      </c>
      <c r="B22" s="40" t="s">
        <v>93</v>
      </c>
      <c r="C22" s="25" t="s">
        <v>94</v>
      </c>
      <c r="D22" s="67" t="s">
        <v>258</v>
      </c>
      <c r="E22" s="67" t="s">
        <v>258</v>
      </c>
      <c r="F22" s="67" t="s">
        <v>258</v>
      </c>
      <c r="G22" s="67" t="s">
        <v>258</v>
      </c>
      <c r="H22" s="67" t="s">
        <v>258</v>
      </c>
      <c r="I22" s="67" t="s">
        <v>258</v>
      </c>
      <c r="J22" s="67" t="s">
        <v>258</v>
      </c>
      <c r="K22" s="67" t="s">
        <v>258</v>
      </c>
      <c r="L22" s="67" t="s">
        <v>258</v>
      </c>
      <c r="M22" s="67" t="s">
        <v>258</v>
      </c>
      <c r="N22" s="67" t="s">
        <v>258</v>
      </c>
      <c r="O22" s="67" t="s">
        <v>258</v>
      </c>
      <c r="P22" s="67" t="s">
        <v>258</v>
      </c>
      <c r="Q22" s="67" t="s">
        <v>258</v>
      </c>
      <c r="R22" s="67" t="s">
        <v>258</v>
      </c>
      <c r="S22" s="67" t="s">
        <v>258</v>
      </c>
      <c r="T22" s="67" t="s">
        <v>258</v>
      </c>
      <c r="U22" s="67" t="s">
        <v>258</v>
      </c>
      <c r="V22" s="67" t="s">
        <v>258</v>
      </c>
      <c r="W22" s="67" t="s">
        <v>258</v>
      </c>
      <c r="X22" s="67" t="s">
        <v>258</v>
      </c>
    </row>
    <row r="23" ht="90">
      <c r="A23" s="36" t="s">
        <v>95</v>
      </c>
      <c r="B23" s="40" t="s">
        <v>96</v>
      </c>
      <c r="C23" s="25" t="s">
        <v>97</v>
      </c>
      <c r="D23" s="67" t="s">
        <v>258</v>
      </c>
      <c r="E23" s="67" t="s">
        <v>258</v>
      </c>
      <c r="F23" s="67" t="s">
        <v>258</v>
      </c>
      <c r="G23" s="67" t="s">
        <v>258</v>
      </c>
      <c r="H23" s="67" t="s">
        <v>258</v>
      </c>
      <c r="I23" s="67" t="s">
        <v>258</v>
      </c>
      <c r="J23" s="67" t="s">
        <v>258</v>
      </c>
      <c r="K23" s="67" t="s">
        <v>258</v>
      </c>
      <c r="L23" s="67" t="s">
        <v>258</v>
      </c>
      <c r="M23" s="67" t="s">
        <v>258</v>
      </c>
      <c r="N23" s="67" t="s">
        <v>258</v>
      </c>
      <c r="O23" s="67" t="s">
        <v>258</v>
      </c>
      <c r="P23" s="67" t="s">
        <v>258</v>
      </c>
      <c r="Q23" s="67" t="s">
        <v>258</v>
      </c>
      <c r="R23" s="67" t="s">
        <v>258</v>
      </c>
      <c r="S23" s="67" t="s">
        <v>258</v>
      </c>
      <c r="T23" s="67" t="s">
        <v>258</v>
      </c>
      <c r="U23" s="67" t="s">
        <v>258</v>
      </c>
      <c r="V23" s="67" t="s">
        <v>258</v>
      </c>
      <c r="W23" s="67" t="s">
        <v>258</v>
      </c>
      <c r="X23" s="67" t="s">
        <v>258</v>
      </c>
    </row>
    <row r="24" ht="75">
      <c r="A24" s="36" t="s">
        <v>98</v>
      </c>
      <c r="B24" s="40" t="s">
        <v>99</v>
      </c>
      <c r="C24" s="25" t="s">
        <v>100</v>
      </c>
      <c r="D24" s="67" t="s">
        <v>258</v>
      </c>
      <c r="E24" s="67" t="s">
        <v>258</v>
      </c>
      <c r="F24" s="67" t="s">
        <v>258</v>
      </c>
      <c r="G24" s="67" t="s">
        <v>258</v>
      </c>
      <c r="H24" s="67" t="s">
        <v>258</v>
      </c>
      <c r="I24" s="67" t="s">
        <v>258</v>
      </c>
      <c r="J24" s="67" t="s">
        <v>258</v>
      </c>
      <c r="K24" s="67" t="s">
        <v>258</v>
      </c>
      <c r="L24" s="67" t="s">
        <v>258</v>
      </c>
      <c r="M24" s="67" t="s">
        <v>258</v>
      </c>
      <c r="N24" s="67" t="s">
        <v>258</v>
      </c>
      <c r="O24" s="67" t="s">
        <v>258</v>
      </c>
      <c r="P24" s="67" t="s">
        <v>258</v>
      </c>
      <c r="Q24" s="67" t="s">
        <v>258</v>
      </c>
      <c r="R24" s="67" t="s">
        <v>258</v>
      </c>
      <c r="S24" s="67" t="s">
        <v>258</v>
      </c>
      <c r="T24" s="67" t="s">
        <v>258</v>
      </c>
      <c r="U24" s="67" t="s">
        <v>258</v>
      </c>
      <c r="V24" s="67" t="s">
        <v>258</v>
      </c>
      <c r="W24" s="67" t="s">
        <v>258</v>
      </c>
      <c r="X24" s="67" t="s">
        <v>258</v>
      </c>
    </row>
    <row r="25" ht="75">
      <c r="A25" s="36" t="s">
        <v>101</v>
      </c>
      <c r="B25" s="40" t="s">
        <v>102</v>
      </c>
      <c r="C25" s="25" t="s">
        <v>103</v>
      </c>
      <c r="D25" s="67" t="s">
        <v>258</v>
      </c>
      <c r="E25" s="67" t="s">
        <v>258</v>
      </c>
      <c r="F25" s="67" t="s">
        <v>258</v>
      </c>
      <c r="G25" s="67" t="s">
        <v>258</v>
      </c>
      <c r="H25" s="67" t="s">
        <v>258</v>
      </c>
      <c r="I25" s="67" t="s">
        <v>258</v>
      </c>
      <c r="J25" s="67" t="s">
        <v>258</v>
      </c>
      <c r="K25" s="67" t="s">
        <v>258</v>
      </c>
      <c r="L25" s="67" t="s">
        <v>258</v>
      </c>
      <c r="M25" s="67" t="s">
        <v>258</v>
      </c>
      <c r="N25" s="67" t="s">
        <v>258</v>
      </c>
      <c r="O25" s="67" t="s">
        <v>258</v>
      </c>
      <c r="P25" s="67" t="s">
        <v>258</v>
      </c>
      <c r="Q25" s="67" t="s">
        <v>258</v>
      </c>
      <c r="R25" s="67" t="s">
        <v>258</v>
      </c>
      <c r="S25" s="67" t="s">
        <v>258</v>
      </c>
      <c r="T25" s="67" t="s">
        <v>258</v>
      </c>
      <c r="U25" s="67" t="s">
        <v>258</v>
      </c>
      <c r="V25" s="67" t="s">
        <v>258</v>
      </c>
      <c r="W25" s="67" t="s">
        <v>258</v>
      </c>
      <c r="X25" s="67" t="s">
        <v>258</v>
      </c>
    </row>
    <row r="26" ht="75">
      <c r="A26" s="36" t="s">
        <v>104</v>
      </c>
      <c r="B26" s="40" t="s">
        <v>105</v>
      </c>
      <c r="C26" s="25" t="s">
        <v>106</v>
      </c>
      <c r="D26" s="67" t="s">
        <v>258</v>
      </c>
      <c r="E26" s="67" t="s">
        <v>258</v>
      </c>
      <c r="F26" s="67" t="s">
        <v>258</v>
      </c>
      <c r="G26" s="67" t="s">
        <v>258</v>
      </c>
      <c r="H26" s="67" t="s">
        <v>258</v>
      </c>
      <c r="I26" s="67" t="s">
        <v>258</v>
      </c>
      <c r="J26" s="67" t="s">
        <v>258</v>
      </c>
      <c r="K26" s="67" t="s">
        <v>258</v>
      </c>
      <c r="L26" s="67" t="s">
        <v>258</v>
      </c>
      <c r="M26" s="67" t="s">
        <v>258</v>
      </c>
      <c r="N26" s="67" t="s">
        <v>258</v>
      </c>
      <c r="O26" s="67" t="s">
        <v>258</v>
      </c>
      <c r="P26" s="67" t="s">
        <v>258</v>
      </c>
      <c r="Q26" s="67" t="s">
        <v>258</v>
      </c>
      <c r="R26" s="67" t="s">
        <v>258</v>
      </c>
      <c r="S26" s="67" t="s">
        <v>258</v>
      </c>
      <c r="T26" s="67" t="s">
        <v>258</v>
      </c>
      <c r="U26" s="67" t="s">
        <v>258</v>
      </c>
      <c r="V26" s="67" t="s">
        <v>258</v>
      </c>
      <c r="W26" s="67" t="s">
        <v>258</v>
      </c>
      <c r="X26" s="67" t="s">
        <v>258</v>
      </c>
    </row>
    <row r="27" ht="60">
      <c r="A27" s="36" t="s">
        <v>107</v>
      </c>
      <c r="B27" s="40" t="s">
        <v>108</v>
      </c>
      <c r="C27" s="25" t="s">
        <v>109</v>
      </c>
      <c r="D27" s="67" t="s">
        <v>258</v>
      </c>
      <c r="E27" s="67" t="s">
        <v>258</v>
      </c>
      <c r="F27" s="67" t="s">
        <v>258</v>
      </c>
      <c r="G27" s="67" t="s">
        <v>258</v>
      </c>
      <c r="H27" s="67" t="s">
        <v>258</v>
      </c>
      <c r="I27" s="67" t="s">
        <v>258</v>
      </c>
      <c r="J27" s="67" t="s">
        <v>258</v>
      </c>
      <c r="K27" s="67" t="s">
        <v>258</v>
      </c>
      <c r="L27" s="67" t="s">
        <v>258</v>
      </c>
      <c r="M27" s="67" t="s">
        <v>258</v>
      </c>
      <c r="N27" s="67" t="s">
        <v>258</v>
      </c>
      <c r="O27" s="67" t="s">
        <v>258</v>
      </c>
      <c r="P27" s="67" t="s">
        <v>258</v>
      </c>
      <c r="Q27" s="67" t="s">
        <v>258</v>
      </c>
      <c r="R27" s="67" t="s">
        <v>258</v>
      </c>
      <c r="S27" s="67" t="s">
        <v>258</v>
      </c>
      <c r="T27" s="67" t="s">
        <v>258</v>
      </c>
      <c r="U27" s="67" t="s">
        <v>258</v>
      </c>
      <c r="V27" s="67" t="s">
        <v>258</v>
      </c>
      <c r="W27" s="67" t="s">
        <v>258</v>
      </c>
      <c r="X27" s="67" t="s">
        <v>258</v>
      </c>
    </row>
    <row r="28" ht="60">
      <c r="A28" s="36" t="s">
        <v>110</v>
      </c>
      <c r="B28" s="40" t="s">
        <v>111</v>
      </c>
      <c r="C28" s="25" t="s">
        <v>112</v>
      </c>
      <c r="D28" s="67" t="s">
        <v>258</v>
      </c>
      <c r="E28" s="67" t="s">
        <v>258</v>
      </c>
      <c r="F28" s="67" t="s">
        <v>258</v>
      </c>
      <c r="G28" s="67" t="s">
        <v>258</v>
      </c>
      <c r="H28" s="67" t="s">
        <v>258</v>
      </c>
      <c r="I28" s="67" t="s">
        <v>258</v>
      </c>
      <c r="J28" s="67" t="s">
        <v>258</v>
      </c>
      <c r="K28" s="67" t="s">
        <v>258</v>
      </c>
      <c r="L28" s="67" t="s">
        <v>258</v>
      </c>
      <c r="M28" s="67" t="s">
        <v>258</v>
      </c>
      <c r="N28" s="67" t="s">
        <v>258</v>
      </c>
      <c r="O28" s="67" t="s">
        <v>258</v>
      </c>
      <c r="P28" s="67" t="s">
        <v>258</v>
      </c>
      <c r="Q28" s="67" t="s">
        <v>258</v>
      </c>
      <c r="R28" s="67" t="s">
        <v>258</v>
      </c>
      <c r="S28" s="67" t="s">
        <v>258</v>
      </c>
      <c r="T28" s="67" t="s">
        <v>258</v>
      </c>
      <c r="U28" s="67" t="s">
        <v>258</v>
      </c>
      <c r="V28" s="67" t="s">
        <v>258</v>
      </c>
      <c r="W28" s="67" t="s">
        <v>258</v>
      </c>
      <c r="X28" s="67" t="s">
        <v>258</v>
      </c>
    </row>
    <row r="29" ht="75">
      <c r="A29" s="36" t="s">
        <v>113</v>
      </c>
      <c r="B29" s="40" t="s">
        <v>114</v>
      </c>
      <c r="C29" s="25" t="s">
        <v>115</v>
      </c>
      <c r="D29" s="67" t="s">
        <v>258</v>
      </c>
      <c r="E29" s="67" t="s">
        <v>258</v>
      </c>
      <c r="F29" s="67" t="s">
        <v>258</v>
      </c>
      <c r="G29" s="67" t="s">
        <v>258</v>
      </c>
      <c r="H29" s="67" t="s">
        <v>258</v>
      </c>
      <c r="I29" s="67" t="s">
        <v>258</v>
      </c>
      <c r="J29" s="67" t="s">
        <v>258</v>
      </c>
      <c r="K29" s="67" t="s">
        <v>258</v>
      </c>
      <c r="L29" s="67" t="s">
        <v>258</v>
      </c>
      <c r="M29" s="67" t="s">
        <v>258</v>
      </c>
      <c r="N29" s="67" t="s">
        <v>258</v>
      </c>
      <c r="O29" s="67" t="s">
        <v>258</v>
      </c>
      <c r="P29" s="67" t="s">
        <v>258</v>
      </c>
      <c r="Q29" s="67" t="s">
        <v>258</v>
      </c>
      <c r="R29" s="67" t="s">
        <v>258</v>
      </c>
      <c r="S29" s="67" t="s">
        <v>258</v>
      </c>
      <c r="T29" s="67" t="s">
        <v>258</v>
      </c>
      <c r="U29" s="67" t="s">
        <v>258</v>
      </c>
      <c r="V29" s="67" t="s">
        <v>258</v>
      </c>
      <c r="W29" s="67" t="s">
        <v>258</v>
      </c>
      <c r="X29" s="67" t="s">
        <v>258</v>
      </c>
    </row>
    <row r="30" ht="75">
      <c r="A30" s="33" t="s">
        <v>116</v>
      </c>
      <c r="B30" s="34" t="s">
        <v>117</v>
      </c>
      <c r="C30" s="215"/>
      <c r="D30" s="67" t="s">
        <v>258</v>
      </c>
      <c r="E30" s="67" t="s">
        <v>258</v>
      </c>
      <c r="F30" s="67" t="s">
        <v>258</v>
      </c>
      <c r="G30" s="67" t="s">
        <v>258</v>
      </c>
      <c r="H30" s="67" t="s">
        <v>258</v>
      </c>
      <c r="I30" s="67" t="s">
        <v>258</v>
      </c>
      <c r="J30" s="67" t="s">
        <v>258</v>
      </c>
      <c r="K30" s="67" t="s">
        <v>258</v>
      </c>
      <c r="L30" s="67" t="s">
        <v>258</v>
      </c>
      <c r="M30" s="67" t="s">
        <v>258</v>
      </c>
      <c r="N30" s="67" t="s">
        <v>258</v>
      </c>
      <c r="O30" s="67" t="s">
        <v>258</v>
      </c>
      <c r="P30" s="67" t="s">
        <v>258</v>
      </c>
      <c r="Q30" s="67" t="s">
        <v>258</v>
      </c>
      <c r="R30" s="67" t="s">
        <v>258</v>
      </c>
      <c r="S30" s="67" t="s">
        <v>258</v>
      </c>
      <c r="T30" s="67" t="s">
        <v>258</v>
      </c>
      <c r="U30" s="67" t="s">
        <v>258</v>
      </c>
      <c r="V30" s="67" t="s">
        <v>258</v>
      </c>
      <c r="W30" s="67" t="s">
        <v>258</v>
      </c>
      <c r="X30" s="67" t="s">
        <v>258</v>
      </c>
    </row>
    <row r="31" ht="60">
      <c r="A31" s="33" t="s">
        <v>118</v>
      </c>
      <c r="B31" s="34" t="s">
        <v>119</v>
      </c>
      <c r="C31" s="215"/>
      <c r="D31" s="67" t="s">
        <v>258</v>
      </c>
      <c r="E31" s="67" t="s">
        <v>258</v>
      </c>
      <c r="F31" s="67" t="s">
        <v>258</v>
      </c>
      <c r="G31" s="67" t="s">
        <v>258</v>
      </c>
      <c r="H31" s="67" t="s">
        <v>258</v>
      </c>
      <c r="I31" s="67" t="s">
        <v>258</v>
      </c>
      <c r="J31" s="67" t="s">
        <v>258</v>
      </c>
      <c r="K31" s="67" t="s">
        <v>258</v>
      </c>
      <c r="L31" s="67" t="s">
        <v>258</v>
      </c>
      <c r="M31" s="67" t="s">
        <v>258</v>
      </c>
      <c r="N31" s="67" t="s">
        <v>258</v>
      </c>
      <c r="O31" s="67" t="s">
        <v>258</v>
      </c>
      <c r="P31" s="67" t="s">
        <v>258</v>
      </c>
      <c r="Q31" s="67" t="s">
        <v>258</v>
      </c>
      <c r="R31" s="67" t="s">
        <v>258</v>
      </c>
      <c r="S31" s="67" t="s">
        <v>258</v>
      </c>
      <c r="T31" s="67" t="s">
        <v>258</v>
      </c>
      <c r="U31" s="67" t="s">
        <v>258</v>
      </c>
      <c r="V31" s="67" t="s">
        <v>258</v>
      </c>
      <c r="W31" s="67" t="s">
        <v>258</v>
      </c>
      <c r="X31" s="67" t="s">
        <v>258</v>
      </c>
    </row>
    <row r="32" ht="105">
      <c r="A32" s="132" t="s">
        <v>120</v>
      </c>
      <c r="B32" s="133" t="s">
        <v>121</v>
      </c>
      <c r="C32" s="216" t="s">
        <v>122</v>
      </c>
      <c r="D32" s="67" t="s">
        <v>258</v>
      </c>
      <c r="E32" s="67" t="s">
        <v>258</v>
      </c>
      <c r="F32" s="67" t="s">
        <v>258</v>
      </c>
      <c r="G32" s="67" t="s">
        <v>258</v>
      </c>
      <c r="H32" s="67" t="s">
        <v>258</v>
      </c>
      <c r="I32" s="67" t="s">
        <v>258</v>
      </c>
      <c r="J32" s="67" t="s">
        <v>258</v>
      </c>
      <c r="K32" s="67" t="s">
        <v>258</v>
      </c>
      <c r="L32" s="67" t="s">
        <v>258</v>
      </c>
      <c r="M32" s="67" t="s">
        <v>258</v>
      </c>
      <c r="N32" s="67" t="s">
        <v>258</v>
      </c>
      <c r="O32" s="67" t="s">
        <v>258</v>
      </c>
      <c r="P32" s="67" t="s">
        <v>258</v>
      </c>
      <c r="Q32" s="67" t="s">
        <v>258</v>
      </c>
      <c r="R32" s="67" t="s">
        <v>258</v>
      </c>
      <c r="S32" s="67" t="s">
        <v>258</v>
      </c>
      <c r="T32" s="67" t="s">
        <v>258</v>
      </c>
      <c r="U32" s="67" t="s">
        <v>258</v>
      </c>
      <c r="V32" s="67" t="s">
        <v>258</v>
      </c>
      <c r="W32" s="67" t="s">
        <v>258</v>
      </c>
      <c r="X32" s="67" t="s">
        <v>258</v>
      </c>
    </row>
    <row r="33" ht="15.75">
      <c r="A33" s="28"/>
      <c r="B33" s="52" t="s">
        <v>123</v>
      </c>
      <c r="C33" s="67" t="s">
        <v>258</v>
      </c>
      <c r="D33" s="67" t="s">
        <v>258</v>
      </c>
      <c r="E33" s="67" t="s">
        <v>258</v>
      </c>
      <c r="F33" s="67" t="s">
        <v>258</v>
      </c>
      <c r="G33" s="67" t="s">
        <v>258</v>
      </c>
      <c r="H33" s="67" t="s">
        <v>258</v>
      </c>
      <c r="I33" s="67" t="s">
        <v>258</v>
      </c>
      <c r="J33" s="67" t="s">
        <v>258</v>
      </c>
      <c r="K33" s="67" t="s">
        <v>258</v>
      </c>
      <c r="L33" s="67" t="s">
        <v>258</v>
      </c>
      <c r="M33" s="67" t="s">
        <v>258</v>
      </c>
      <c r="N33" s="67" t="s">
        <v>258</v>
      </c>
      <c r="O33" s="67" t="s">
        <v>258</v>
      </c>
      <c r="P33" s="67" t="s">
        <v>258</v>
      </c>
      <c r="Q33" s="67" t="s">
        <v>258</v>
      </c>
      <c r="R33" s="67" t="s">
        <v>258</v>
      </c>
      <c r="S33" s="67" t="s">
        <v>258</v>
      </c>
      <c r="T33" s="67" t="s">
        <v>258</v>
      </c>
      <c r="U33" s="67" t="s">
        <v>258</v>
      </c>
      <c r="V33" s="67" t="s">
        <v>258</v>
      </c>
      <c r="W33" s="67" t="s">
        <v>258</v>
      </c>
      <c r="X33" s="67" t="s">
        <v>258</v>
      </c>
    </row>
    <row r="34" ht="75">
      <c r="A34" s="33" t="s">
        <v>77</v>
      </c>
      <c r="B34" s="34" t="s">
        <v>78</v>
      </c>
      <c r="C34" s="67" t="s">
        <v>258</v>
      </c>
      <c r="D34" s="67" t="s">
        <v>258</v>
      </c>
      <c r="E34" s="67" t="s">
        <v>258</v>
      </c>
      <c r="F34" s="67" t="s">
        <v>258</v>
      </c>
      <c r="G34" s="67" t="s">
        <v>258</v>
      </c>
      <c r="H34" s="67" t="s">
        <v>258</v>
      </c>
      <c r="I34" s="67" t="s">
        <v>258</v>
      </c>
      <c r="J34" s="67" t="s">
        <v>258</v>
      </c>
      <c r="K34" s="67" t="s">
        <v>258</v>
      </c>
      <c r="L34" s="67" t="s">
        <v>258</v>
      </c>
      <c r="M34" s="67" t="s">
        <v>258</v>
      </c>
      <c r="N34" s="67" t="s">
        <v>258</v>
      </c>
      <c r="O34" s="67" t="s">
        <v>258</v>
      </c>
      <c r="P34" s="67" t="s">
        <v>258</v>
      </c>
      <c r="Q34" s="67" t="s">
        <v>258</v>
      </c>
      <c r="R34" s="67" t="s">
        <v>258</v>
      </c>
      <c r="S34" s="67" t="s">
        <v>258</v>
      </c>
      <c r="T34" s="67" t="s">
        <v>258</v>
      </c>
      <c r="U34" s="67" t="s">
        <v>258</v>
      </c>
      <c r="V34" s="67" t="s">
        <v>258</v>
      </c>
      <c r="W34" s="67" t="s">
        <v>258</v>
      </c>
      <c r="X34" s="67" t="s">
        <v>258</v>
      </c>
    </row>
    <row r="35" ht="135">
      <c r="A35" s="33" t="s">
        <v>124</v>
      </c>
      <c r="B35" s="34" t="s">
        <v>125</v>
      </c>
      <c r="C35" s="67" t="s">
        <v>258</v>
      </c>
      <c r="D35" s="67" t="s">
        <v>258</v>
      </c>
      <c r="E35" s="67" t="s">
        <v>258</v>
      </c>
      <c r="F35" s="67" t="s">
        <v>258</v>
      </c>
      <c r="G35" s="67" t="s">
        <v>258</v>
      </c>
      <c r="H35" s="67" t="s">
        <v>258</v>
      </c>
      <c r="I35" s="67" t="s">
        <v>258</v>
      </c>
      <c r="J35" s="67" t="s">
        <v>258</v>
      </c>
      <c r="K35" s="67" t="s">
        <v>258</v>
      </c>
      <c r="L35" s="67" t="s">
        <v>258</v>
      </c>
      <c r="M35" s="67" t="s">
        <v>258</v>
      </c>
      <c r="N35" s="67" t="s">
        <v>258</v>
      </c>
      <c r="O35" s="67" t="s">
        <v>258</v>
      </c>
      <c r="P35" s="67" t="s">
        <v>258</v>
      </c>
      <c r="Q35" s="67" t="s">
        <v>258</v>
      </c>
      <c r="R35" s="67" t="s">
        <v>258</v>
      </c>
      <c r="S35" s="67" t="s">
        <v>258</v>
      </c>
      <c r="T35" s="67" t="s">
        <v>258</v>
      </c>
      <c r="U35" s="67" t="s">
        <v>258</v>
      </c>
      <c r="V35" s="67" t="s">
        <v>258</v>
      </c>
      <c r="W35" s="67" t="s">
        <v>258</v>
      </c>
      <c r="X35" s="67" t="s">
        <v>258</v>
      </c>
    </row>
    <row r="36" ht="120">
      <c r="A36" s="33" t="s">
        <v>126</v>
      </c>
      <c r="B36" s="34" t="s">
        <v>127</v>
      </c>
      <c r="C36" s="67" t="s">
        <v>258</v>
      </c>
      <c r="D36" s="67" t="s">
        <v>258</v>
      </c>
      <c r="E36" s="67" t="s">
        <v>258</v>
      </c>
      <c r="F36" s="67" t="s">
        <v>258</v>
      </c>
      <c r="G36" s="67" t="s">
        <v>258</v>
      </c>
      <c r="H36" s="67" t="s">
        <v>258</v>
      </c>
      <c r="I36" s="67" t="s">
        <v>258</v>
      </c>
      <c r="J36" s="67" t="s">
        <v>258</v>
      </c>
      <c r="K36" s="67" t="s">
        <v>258</v>
      </c>
      <c r="L36" s="67" t="s">
        <v>258</v>
      </c>
      <c r="M36" s="67" t="s">
        <v>258</v>
      </c>
      <c r="N36" s="67" t="s">
        <v>258</v>
      </c>
      <c r="O36" s="67" t="s">
        <v>258</v>
      </c>
      <c r="P36" s="67" t="s">
        <v>258</v>
      </c>
      <c r="Q36" s="67" t="s">
        <v>258</v>
      </c>
      <c r="R36" s="67" t="s">
        <v>258</v>
      </c>
      <c r="S36" s="67" t="s">
        <v>258</v>
      </c>
      <c r="T36" s="67" t="s">
        <v>258</v>
      </c>
      <c r="U36" s="67" t="s">
        <v>258</v>
      </c>
      <c r="V36" s="67" t="s">
        <v>258</v>
      </c>
      <c r="W36" s="67" t="s">
        <v>258</v>
      </c>
      <c r="X36" s="67" t="s">
        <v>258</v>
      </c>
    </row>
    <row r="37" ht="150">
      <c r="A37" s="24" t="s">
        <v>128</v>
      </c>
      <c r="B37" s="47" t="s">
        <v>129</v>
      </c>
      <c r="C37" s="25" t="s">
        <v>130</v>
      </c>
      <c r="D37" s="67" t="s">
        <v>258</v>
      </c>
      <c r="E37" s="67" t="s">
        <v>258</v>
      </c>
      <c r="F37" s="67" t="s">
        <v>258</v>
      </c>
      <c r="G37" s="67" t="s">
        <v>258</v>
      </c>
      <c r="H37" s="67" t="s">
        <v>258</v>
      </c>
      <c r="I37" s="67" t="s">
        <v>258</v>
      </c>
      <c r="J37" s="67" t="s">
        <v>258</v>
      </c>
      <c r="K37" s="67" t="s">
        <v>258</v>
      </c>
      <c r="L37" s="67" t="s">
        <v>258</v>
      </c>
      <c r="M37" s="67" t="s">
        <v>258</v>
      </c>
      <c r="N37" s="67" t="s">
        <v>258</v>
      </c>
      <c r="O37" s="67" t="s">
        <v>258</v>
      </c>
      <c r="P37" s="67" t="s">
        <v>258</v>
      </c>
      <c r="Q37" s="67" t="s">
        <v>258</v>
      </c>
      <c r="R37" s="67" t="s">
        <v>258</v>
      </c>
      <c r="S37" s="67" t="s">
        <v>258</v>
      </c>
      <c r="T37" s="67" t="s">
        <v>258</v>
      </c>
      <c r="U37" s="67" t="s">
        <v>258</v>
      </c>
      <c r="V37" s="67" t="s">
        <v>258</v>
      </c>
      <c r="W37" s="67" t="s">
        <v>258</v>
      </c>
      <c r="X37" s="67" t="s">
        <v>258</v>
      </c>
    </row>
    <row r="38" ht="90">
      <c r="A38" s="24" t="s">
        <v>131</v>
      </c>
      <c r="B38" s="47" t="s">
        <v>132</v>
      </c>
      <c r="C38" s="25" t="s">
        <v>133</v>
      </c>
      <c r="D38" s="67" t="s">
        <v>258</v>
      </c>
      <c r="E38" s="67" t="s">
        <v>258</v>
      </c>
      <c r="F38" s="67" t="s">
        <v>258</v>
      </c>
      <c r="G38" s="67" t="s">
        <v>258</v>
      </c>
      <c r="H38" s="67" t="s">
        <v>258</v>
      </c>
      <c r="I38" s="67" t="s">
        <v>258</v>
      </c>
      <c r="J38" s="67" t="s">
        <v>258</v>
      </c>
      <c r="K38" s="67" t="s">
        <v>258</v>
      </c>
      <c r="L38" s="67" t="s">
        <v>258</v>
      </c>
      <c r="M38" s="67" t="s">
        <v>258</v>
      </c>
      <c r="N38" s="67" t="s">
        <v>258</v>
      </c>
      <c r="O38" s="67" t="s">
        <v>258</v>
      </c>
      <c r="P38" s="67" t="s">
        <v>258</v>
      </c>
      <c r="Q38" s="67" t="s">
        <v>258</v>
      </c>
      <c r="R38" s="67" t="s">
        <v>258</v>
      </c>
      <c r="S38" s="67" t="s">
        <v>258</v>
      </c>
      <c r="T38" s="67" t="s">
        <v>258</v>
      </c>
      <c r="U38" s="67" t="s">
        <v>258</v>
      </c>
      <c r="V38" s="67" t="s">
        <v>258</v>
      </c>
      <c r="W38" s="67" t="s">
        <v>258</v>
      </c>
      <c r="X38" s="67" t="s">
        <v>258</v>
      </c>
    </row>
    <row r="39" ht="90">
      <c r="A39" s="33" t="s">
        <v>79</v>
      </c>
      <c r="B39" s="34" t="s">
        <v>80</v>
      </c>
      <c r="C39" s="67" t="s">
        <v>258</v>
      </c>
      <c r="D39" s="67" t="s">
        <v>258</v>
      </c>
      <c r="E39" s="67" t="s">
        <v>258</v>
      </c>
      <c r="F39" s="67" t="s">
        <v>258</v>
      </c>
      <c r="G39" s="67" t="s">
        <v>258</v>
      </c>
      <c r="H39" s="67" t="s">
        <v>258</v>
      </c>
      <c r="I39" s="67" t="s">
        <v>258</v>
      </c>
      <c r="J39" s="67" t="s">
        <v>258</v>
      </c>
      <c r="K39" s="67" t="s">
        <v>258</v>
      </c>
      <c r="L39" s="67" t="s">
        <v>258</v>
      </c>
      <c r="M39" s="67" t="s">
        <v>258</v>
      </c>
      <c r="N39" s="67" t="s">
        <v>258</v>
      </c>
      <c r="O39" s="67" t="s">
        <v>258</v>
      </c>
      <c r="P39" s="67" t="s">
        <v>258</v>
      </c>
      <c r="Q39" s="67" t="s">
        <v>258</v>
      </c>
      <c r="R39" s="67" t="s">
        <v>258</v>
      </c>
      <c r="S39" s="67" t="s">
        <v>258</v>
      </c>
      <c r="T39" s="67" t="s">
        <v>258</v>
      </c>
      <c r="U39" s="67" t="s">
        <v>258</v>
      </c>
      <c r="V39" s="67" t="s">
        <v>258</v>
      </c>
      <c r="W39" s="67" t="s">
        <v>258</v>
      </c>
      <c r="X39" s="67" t="s">
        <v>258</v>
      </c>
    </row>
    <row r="40" ht="45">
      <c r="A40" s="33" t="s">
        <v>81</v>
      </c>
      <c r="B40" s="34" t="s">
        <v>82</v>
      </c>
      <c r="C40" s="67" t="s">
        <v>258</v>
      </c>
      <c r="D40" s="67" t="s">
        <v>258</v>
      </c>
      <c r="E40" s="67" t="s">
        <v>258</v>
      </c>
      <c r="F40" s="67" t="s">
        <v>258</v>
      </c>
      <c r="G40" s="67" t="s">
        <v>258</v>
      </c>
      <c r="H40" s="67" t="s">
        <v>258</v>
      </c>
      <c r="I40" s="67" t="s">
        <v>258</v>
      </c>
      <c r="J40" s="67" t="s">
        <v>258</v>
      </c>
      <c r="K40" s="67" t="s">
        <v>258</v>
      </c>
      <c r="L40" s="67" t="s">
        <v>258</v>
      </c>
      <c r="M40" s="67" t="s">
        <v>258</v>
      </c>
      <c r="N40" s="67" t="s">
        <v>258</v>
      </c>
      <c r="O40" s="67" t="s">
        <v>258</v>
      </c>
      <c r="P40" s="67" t="s">
        <v>258</v>
      </c>
      <c r="Q40" s="67" t="s">
        <v>258</v>
      </c>
      <c r="R40" s="67" t="s">
        <v>258</v>
      </c>
      <c r="S40" s="67" t="s">
        <v>258</v>
      </c>
      <c r="T40" s="67" t="s">
        <v>258</v>
      </c>
      <c r="U40" s="67" t="s">
        <v>258</v>
      </c>
      <c r="V40" s="67" t="s">
        <v>258</v>
      </c>
      <c r="W40" s="67" t="s">
        <v>258</v>
      </c>
      <c r="X40" s="67" t="s">
        <v>258</v>
      </c>
    </row>
    <row r="41" ht="60">
      <c r="A41" s="24" t="s">
        <v>83</v>
      </c>
      <c r="B41" s="48" t="s">
        <v>134</v>
      </c>
      <c r="C41" s="25" t="s">
        <v>135</v>
      </c>
      <c r="D41" s="67" t="s">
        <v>258</v>
      </c>
      <c r="E41" s="67" t="s">
        <v>258</v>
      </c>
      <c r="F41" s="67" t="s">
        <v>258</v>
      </c>
      <c r="G41" s="67" t="s">
        <v>258</v>
      </c>
      <c r="H41" s="67" t="s">
        <v>258</v>
      </c>
      <c r="I41" s="67" t="s">
        <v>258</v>
      </c>
      <c r="J41" s="67" t="s">
        <v>258</v>
      </c>
      <c r="K41" s="67" t="s">
        <v>258</v>
      </c>
      <c r="L41" s="67" t="s">
        <v>258</v>
      </c>
      <c r="M41" s="67" t="s">
        <v>258</v>
      </c>
      <c r="N41" s="67" t="s">
        <v>258</v>
      </c>
      <c r="O41" s="67" t="s">
        <v>258</v>
      </c>
      <c r="P41" s="67" t="s">
        <v>258</v>
      </c>
      <c r="Q41" s="67" t="s">
        <v>258</v>
      </c>
      <c r="R41" s="67" t="s">
        <v>258</v>
      </c>
      <c r="S41" s="67" t="s">
        <v>258</v>
      </c>
      <c r="T41" s="67" t="s">
        <v>258</v>
      </c>
      <c r="U41" s="67" t="s">
        <v>258</v>
      </c>
      <c r="V41" s="67" t="s">
        <v>258</v>
      </c>
      <c r="W41" s="67" t="s">
        <v>258</v>
      </c>
      <c r="X41" s="67" t="s">
        <v>258</v>
      </c>
    </row>
    <row r="42" ht="60">
      <c r="A42" s="24" t="s">
        <v>86</v>
      </c>
      <c r="B42" s="49" t="s">
        <v>136</v>
      </c>
      <c r="C42" s="25" t="s">
        <v>137</v>
      </c>
      <c r="D42" s="67" t="s">
        <v>258</v>
      </c>
      <c r="E42" s="67" t="s">
        <v>258</v>
      </c>
      <c r="F42" s="67" t="s">
        <v>258</v>
      </c>
      <c r="G42" s="67" t="s">
        <v>258</v>
      </c>
      <c r="H42" s="67" t="s">
        <v>258</v>
      </c>
      <c r="I42" s="67" t="s">
        <v>258</v>
      </c>
      <c r="J42" s="67" t="s">
        <v>258</v>
      </c>
      <c r="K42" s="67" t="s">
        <v>258</v>
      </c>
      <c r="L42" s="67" t="s">
        <v>258</v>
      </c>
      <c r="M42" s="67" t="s">
        <v>258</v>
      </c>
      <c r="N42" s="67" t="s">
        <v>258</v>
      </c>
      <c r="O42" s="67" t="s">
        <v>258</v>
      </c>
      <c r="P42" s="67" t="s">
        <v>258</v>
      </c>
      <c r="Q42" s="67" t="s">
        <v>258</v>
      </c>
      <c r="R42" s="67" t="s">
        <v>258</v>
      </c>
      <c r="S42" s="67" t="s">
        <v>258</v>
      </c>
      <c r="T42" s="67" t="s">
        <v>258</v>
      </c>
      <c r="U42" s="67" t="s">
        <v>258</v>
      </c>
      <c r="V42" s="67" t="s">
        <v>258</v>
      </c>
      <c r="W42" s="67" t="s">
        <v>258</v>
      </c>
      <c r="X42" s="67" t="s">
        <v>258</v>
      </c>
    </row>
    <row r="43" ht="75">
      <c r="A43" s="24" t="s">
        <v>89</v>
      </c>
      <c r="B43" s="49" t="s">
        <v>138</v>
      </c>
      <c r="C43" s="25" t="s">
        <v>139</v>
      </c>
      <c r="D43" s="67" t="s">
        <v>258</v>
      </c>
      <c r="E43" s="67" t="s">
        <v>258</v>
      </c>
      <c r="F43" s="67" t="s">
        <v>258</v>
      </c>
      <c r="G43" s="67" t="s">
        <v>258</v>
      </c>
      <c r="H43" s="67" t="s">
        <v>258</v>
      </c>
      <c r="I43" s="67" t="s">
        <v>258</v>
      </c>
      <c r="J43" s="67" t="s">
        <v>258</v>
      </c>
      <c r="K43" s="67" t="s">
        <v>258</v>
      </c>
      <c r="L43" s="67" t="s">
        <v>258</v>
      </c>
      <c r="M43" s="67" t="s">
        <v>258</v>
      </c>
      <c r="N43" s="67" t="s">
        <v>258</v>
      </c>
      <c r="O43" s="67" t="s">
        <v>258</v>
      </c>
      <c r="P43" s="67" t="s">
        <v>258</v>
      </c>
      <c r="Q43" s="67" t="s">
        <v>258</v>
      </c>
      <c r="R43" s="67" t="s">
        <v>258</v>
      </c>
      <c r="S43" s="67" t="s">
        <v>258</v>
      </c>
      <c r="T43" s="67" t="s">
        <v>258</v>
      </c>
      <c r="U43" s="67" t="s">
        <v>258</v>
      </c>
      <c r="V43" s="67" t="s">
        <v>258</v>
      </c>
      <c r="W43" s="67" t="s">
        <v>258</v>
      </c>
      <c r="X43" s="67" t="s">
        <v>258</v>
      </c>
    </row>
    <row r="44" ht="15.75">
      <c r="A44" s="28"/>
      <c r="B44" s="52" t="s">
        <v>140</v>
      </c>
      <c r="C44" s="67" t="s">
        <v>258</v>
      </c>
      <c r="D44" s="67" t="s">
        <v>258</v>
      </c>
      <c r="E44" s="67" t="s">
        <v>258</v>
      </c>
      <c r="F44" s="67" t="s">
        <v>258</v>
      </c>
      <c r="G44" s="67" t="s">
        <v>258</v>
      </c>
      <c r="H44" s="67" t="s">
        <v>258</v>
      </c>
      <c r="I44" s="67" t="s">
        <v>258</v>
      </c>
      <c r="J44" s="67" t="s">
        <v>258</v>
      </c>
      <c r="K44" s="67" t="s">
        <v>258</v>
      </c>
      <c r="L44" s="67" t="s">
        <v>258</v>
      </c>
      <c r="M44" s="67" t="s">
        <v>258</v>
      </c>
      <c r="N44" s="67" t="s">
        <v>258</v>
      </c>
      <c r="O44" s="67" t="s">
        <v>258</v>
      </c>
      <c r="P44" s="67" t="s">
        <v>258</v>
      </c>
      <c r="Q44" s="67" t="s">
        <v>258</v>
      </c>
      <c r="R44" s="67" t="s">
        <v>258</v>
      </c>
      <c r="S44" s="67" t="s">
        <v>258</v>
      </c>
      <c r="T44" s="67" t="s">
        <v>258</v>
      </c>
      <c r="U44" s="67" t="s">
        <v>258</v>
      </c>
      <c r="V44" s="67" t="s">
        <v>258</v>
      </c>
      <c r="W44" s="67" t="s">
        <v>258</v>
      </c>
      <c r="X44" s="67" t="s">
        <v>258</v>
      </c>
    </row>
    <row r="45" ht="75">
      <c r="A45" s="33" t="s">
        <v>77</v>
      </c>
      <c r="B45" s="34" t="s">
        <v>78</v>
      </c>
      <c r="C45" s="67" t="s">
        <v>258</v>
      </c>
      <c r="D45" s="67" t="s">
        <v>258</v>
      </c>
      <c r="E45" s="67" t="s">
        <v>258</v>
      </c>
      <c r="F45" s="67" t="s">
        <v>258</v>
      </c>
      <c r="G45" s="67" t="s">
        <v>258</v>
      </c>
      <c r="H45" s="67" t="s">
        <v>258</v>
      </c>
      <c r="I45" s="67" t="s">
        <v>258</v>
      </c>
      <c r="J45" s="67" t="s">
        <v>258</v>
      </c>
      <c r="K45" s="67" t="s">
        <v>258</v>
      </c>
      <c r="L45" s="67" t="s">
        <v>258</v>
      </c>
      <c r="M45" s="67" t="s">
        <v>258</v>
      </c>
      <c r="N45" s="67" t="s">
        <v>258</v>
      </c>
      <c r="O45" s="67" t="s">
        <v>258</v>
      </c>
      <c r="P45" s="67" t="s">
        <v>258</v>
      </c>
      <c r="Q45" s="67" t="s">
        <v>258</v>
      </c>
      <c r="R45" s="67" t="s">
        <v>258</v>
      </c>
      <c r="S45" s="67" t="s">
        <v>258</v>
      </c>
      <c r="T45" s="67" t="s">
        <v>258</v>
      </c>
      <c r="U45" s="67" t="s">
        <v>258</v>
      </c>
      <c r="V45" s="67" t="s">
        <v>258</v>
      </c>
      <c r="W45" s="67" t="s">
        <v>258</v>
      </c>
      <c r="X45" s="67" t="s">
        <v>258</v>
      </c>
    </row>
    <row r="46" ht="135">
      <c r="A46" s="33" t="s">
        <v>124</v>
      </c>
      <c r="B46" s="34" t="s">
        <v>125</v>
      </c>
      <c r="C46" s="67" t="s">
        <v>258</v>
      </c>
      <c r="D46" s="67" t="s">
        <v>258</v>
      </c>
      <c r="E46" s="67" t="s">
        <v>258</v>
      </c>
      <c r="F46" s="67" t="s">
        <v>258</v>
      </c>
      <c r="G46" s="67" t="s">
        <v>258</v>
      </c>
      <c r="H46" s="67" t="s">
        <v>258</v>
      </c>
      <c r="I46" s="67" t="s">
        <v>258</v>
      </c>
      <c r="J46" s="67" t="s">
        <v>258</v>
      </c>
      <c r="K46" s="67" t="s">
        <v>258</v>
      </c>
      <c r="L46" s="67" t="s">
        <v>258</v>
      </c>
      <c r="M46" s="67" t="s">
        <v>258</v>
      </c>
      <c r="N46" s="67" t="s">
        <v>258</v>
      </c>
      <c r="O46" s="67" t="s">
        <v>258</v>
      </c>
      <c r="P46" s="67" t="s">
        <v>258</v>
      </c>
      <c r="Q46" s="67" t="s">
        <v>258</v>
      </c>
      <c r="R46" s="67" t="s">
        <v>258</v>
      </c>
      <c r="S46" s="67" t="s">
        <v>258</v>
      </c>
      <c r="T46" s="67" t="s">
        <v>258</v>
      </c>
      <c r="U46" s="67" t="s">
        <v>258</v>
      </c>
      <c r="V46" s="67" t="s">
        <v>258</v>
      </c>
      <c r="W46" s="67" t="s">
        <v>258</v>
      </c>
      <c r="X46" s="67" t="s">
        <v>258</v>
      </c>
    </row>
    <row r="47" ht="120">
      <c r="A47" s="33" t="s">
        <v>126</v>
      </c>
      <c r="B47" s="34" t="s">
        <v>127</v>
      </c>
      <c r="C47" s="67" t="s">
        <v>258</v>
      </c>
      <c r="D47" s="67" t="s">
        <v>258</v>
      </c>
      <c r="E47" s="67" t="s">
        <v>258</v>
      </c>
      <c r="F47" s="67" t="s">
        <v>258</v>
      </c>
      <c r="G47" s="67" t="s">
        <v>258</v>
      </c>
      <c r="H47" s="67" t="s">
        <v>258</v>
      </c>
      <c r="I47" s="67" t="s">
        <v>258</v>
      </c>
      <c r="J47" s="67" t="s">
        <v>258</v>
      </c>
      <c r="K47" s="67" t="s">
        <v>258</v>
      </c>
      <c r="L47" s="67" t="s">
        <v>258</v>
      </c>
      <c r="M47" s="67" t="s">
        <v>258</v>
      </c>
      <c r="N47" s="67" t="s">
        <v>258</v>
      </c>
      <c r="O47" s="67" t="s">
        <v>258</v>
      </c>
      <c r="P47" s="67" t="s">
        <v>258</v>
      </c>
      <c r="Q47" s="67" t="s">
        <v>258</v>
      </c>
      <c r="R47" s="67" t="s">
        <v>258</v>
      </c>
      <c r="S47" s="67" t="s">
        <v>258</v>
      </c>
      <c r="T47" s="67" t="s">
        <v>258</v>
      </c>
      <c r="U47" s="67" t="s">
        <v>258</v>
      </c>
      <c r="V47" s="67" t="s">
        <v>258</v>
      </c>
      <c r="W47" s="67" t="s">
        <v>258</v>
      </c>
      <c r="X47" s="67" t="s">
        <v>258</v>
      </c>
    </row>
    <row r="48" ht="90">
      <c r="A48" s="24" t="s">
        <v>128</v>
      </c>
      <c r="B48" s="47" t="s">
        <v>141</v>
      </c>
      <c r="C48" s="25" t="s">
        <v>142</v>
      </c>
      <c r="D48" s="67" t="s">
        <v>258</v>
      </c>
      <c r="E48" s="67" t="s">
        <v>258</v>
      </c>
      <c r="F48" s="67" t="s">
        <v>258</v>
      </c>
      <c r="G48" s="67" t="s">
        <v>258</v>
      </c>
      <c r="H48" s="67" t="s">
        <v>258</v>
      </c>
      <c r="I48" s="67" t="s">
        <v>258</v>
      </c>
      <c r="J48" s="67" t="s">
        <v>258</v>
      </c>
      <c r="K48" s="67" t="s">
        <v>258</v>
      </c>
      <c r="L48" s="67" t="s">
        <v>258</v>
      </c>
      <c r="M48" s="67" t="s">
        <v>258</v>
      </c>
      <c r="N48" s="67" t="s">
        <v>258</v>
      </c>
      <c r="O48" s="67" t="s">
        <v>258</v>
      </c>
      <c r="P48" s="67" t="s">
        <v>258</v>
      </c>
      <c r="Q48" s="67" t="s">
        <v>258</v>
      </c>
      <c r="R48" s="67" t="s">
        <v>258</v>
      </c>
      <c r="S48" s="67" t="s">
        <v>258</v>
      </c>
      <c r="T48" s="67" t="s">
        <v>258</v>
      </c>
      <c r="U48" s="67" t="s">
        <v>258</v>
      </c>
      <c r="V48" s="67" t="s">
        <v>258</v>
      </c>
      <c r="W48" s="67" t="s">
        <v>258</v>
      </c>
      <c r="X48" s="67" t="s">
        <v>258</v>
      </c>
    </row>
    <row r="49" ht="90">
      <c r="A49" s="33" t="s">
        <v>79</v>
      </c>
      <c r="B49" s="34" t="s">
        <v>80</v>
      </c>
      <c r="C49" s="67" t="s">
        <v>258</v>
      </c>
      <c r="D49" s="67" t="s">
        <v>258</v>
      </c>
      <c r="E49" s="67" t="s">
        <v>258</v>
      </c>
      <c r="F49" s="67" t="s">
        <v>258</v>
      </c>
      <c r="G49" s="67" t="s">
        <v>258</v>
      </c>
      <c r="H49" s="67" t="s">
        <v>258</v>
      </c>
      <c r="I49" s="67" t="s">
        <v>258</v>
      </c>
      <c r="J49" s="67" t="s">
        <v>258</v>
      </c>
      <c r="K49" s="67" t="s">
        <v>258</v>
      </c>
      <c r="L49" s="67" t="s">
        <v>258</v>
      </c>
      <c r="M49" s="67" t="s">
        <v>258</v>
      </c>
      <c r="N49" s="67" t="s">
        <v>258</v>
      </c>
      <c r="O49" s="67" t="s">
        <v>258</v>
      </c>
      <c r="P49" s="67" t="s">
        <v>258</v>
      </c>
      <c r="Q49" s="67" t="s">
        <v>258</v>
      </c>
      <c r="R49" s="67" t="s">
        <v>258</v>
      </c>
      <c r="S49" s="67" t="s">
        <v>258</v>
      </c>
      <c r="T49" s="67" t="s">
        <v>258</v>
      </c>
      <c r="U49" s="67" t="s">
        <v>258</v>
      </c>
      <c r="V49" s="67" t="s">
        <v>258</v>
      </c>
      <c r="W49" s="67" t="s">
        <v>258</v>
      </c>
      <c r="X49" s="67" t="s">
        <v>258</v>
      </c>
    </row>
    <row r="50" ht="45">
      <c r="A50" s="33" t="s">
        <v>81</v>
      </c>
      <c r="B50" s="34" t="s">
        <v>82</v>
      </c>
      <c r="C50" s="67" t="s">
        <v>258</v>
      </c>
      <c r="D50" s="67" t="s">
        <v>258</v>
      </c>
      <c r="E50" s="67" t="s">
        <v>258</v>
      </c>
      <c r="F50" s="67" t="s">
        <v>258</v>
      </c>
      <c r="G50" s="67" t="s">
        <v>258</v>
      </c>
      <c r="H50" s="67" t="s">
        <v>258</v>
      </c>
      <c r="I50" s="67" t="s">
        <v>258</v>
      </c>
      <c r="J50" s="67" t="s">
        <v>258</v>
      </c>
      <c r="K50" s="67" t="s">
        <v>258</v>
      </c>
      <c r="L50" s="67" t="s">
        <v>258</v>
      </c>
      <c r="M50" s="67" t="s">
        <v>258</v>
      </c>
      <c r="N50" s="67" t="s">
        <v>258</v>
      </c>
      <c r="O50" s="67" t="s">
        <v>258</v>
      </c>
      <c r="P50" s="67" t="s">
        <v>258</v>
      </c>
      <c r="Q50" s="67" t="s">
        <v>258</v>
      </c>
      <c r="R50" s="67" t="s">
        <v>258</v>
      </c>
      <c r="S50" s="67" t="s">
        <v>258</v>
      </c>
      <c r="T50" s="67" t="s">
        <v>258</v>
      </c>
      <c r="U50" s="67" t="s">
        <v>258</v>
      </c>
      <c r="V50" s="67" t="s">
        <v>258</v>
      </c>
      <c r="W50" s="67" t="s">
        <v>258</v>
      </c>
      <c r="X50" s="67" t="s">
        <v>258</v>
      </c>
    </row>
    <row r="51" ht="75">
      <c r="A51" s="24" t="s">
        <v>83</v>
      </c>
      <c r="B51" s="40" t="s">
        <v>143</v>
      </c>
      <c r="C51" s="25" t="s">
        <v>144</v>
      </c>
      <c r="D51" s="67" t="s">
        <v>258</v>
      </c>
      <c r="E51" s="67" t="s">
        <v>258</v>
      </c>
      <c r="F51" s="67" t="s">
        <v>258</v>
      </c>
      <c r="G51" s="67" t="s">
        <v>258</v>
      </c>
      <c r="H51" s="67" t="s">
        <v>258</v>
      </c>
      <c r="I51" s="67" t="s">
        <v>258</v>
      </c>
      <c r="J51" s="67" t="s">
        <v>258</v>
      </c>
      <c r="K51" s="67" t="s">
        <v>258</v>
      </c>
      <c r="L51" s="67" t="s">
        <v>258</v>
      </c>
      <c r="M51" s="67" t="s">
        <v>258</v>
      </c>
      <c r="N51" s="67" t="s">
        <v>258</v>
      </c>
      <c r="O51" s="67" t="s">
        <v>258</v>
      </c>
      <c r="P51" s="67" t="s">
        <v>258</v>
      </c>
      <c r="Q51" s="67" t="s">
        <v>258</v>
      </c>
      <c r="R51" s="67" t="s">
        <v>258</v>
      </c>
      <c r="S51" s="67" t="s">
        <v>258</v>
      </c>
      <c r="T51" s="67" t="s">
        <v>258</v>
      </c>
      <c r="U51" s="67" t="s">
        <v>258</v>
      </c>
      <c r="V51" s="67" t="s">
        <v>258</v>
      </c>
      <c r="W51" s="67" t="s">
        <v>258</v>
      </c>
      <c r="X51" s="67" t="s">
        <v>258</v>
      </c>
    </row>
    <row r="52" ht="90">
      <c r="A52" s="24" t="s">
        <v>86</v>
      </c>
      <c r="B52" s="48" t="s">
        <v>145</v>
      </c>
      <c r="C52" s="25" t="s">
        <v>146</v>
      </c>
      <c r="D52" s="67" t="s">
        <v>258</v>
      </c>
      <c r="E52" s="67" t="s">
        <v>258</v>
      </c>
      <c r="F52" s="67" t="s">
        <v>258</v>
      </c>
      <c r="G52" s="67" t="s">
        <v>258</v>
      </c>
      <c r="H52" s="67" t="s">
        <v>258</v>
      </c>
      <c r="I52" s="67" t="s">
        <v>258</v>
      </c>
      <c r="J52" s="67" t="s">
        <v>258</v>
      </c>
      <c r="K52" s="67" t="s">
        <v>258</v>
      </c>
      <c r="L52" s="67" t="s">
        <v>258</v>
      </c>
      <c r="M52" s="67" t="s">
        <v>258</v>
      </c>
      <c r="N52" s="67" t="s">
        <v>258</v>
      </c>
      <c r="O52" s="67" t="s">
        <v>258</v>
      </c>
      <c r="P52" s="67" t="s">
        <v>258</v>
      </c>
      <c r="Q52" s="67" t="s">
        <v>258</v>
      </c>
      <c r="R52" s="67" t="s">
        <v>258</v>
      </c>
      <c r="S52" s="67" t="s">
        <v>258</v>
      </c>
      <c r="T52" s="67" t="s">
        <v>258</v>
      </c>
      <c r="U52" s="67" t="s">
        <v>258</v>
      </c>
      <c r="V52" s="67" t="s">
        <v>258</v>
      </c>
      <c r="W52" s="67" t="s">
        <v>258</v>
      </c>
      <c r="X52" s="67" t="s">
        <v>258</v>
      </c>
    </row>
    <row r="53" ht="90">
      <c r="A53" s="24" t="s">
        <v>89</v>
      </c>
      <c r="B53" s="48" t="s">
        <v>147</v>
      </c>
      <c r="C53" s="25" t="s">
        <v>148</v>
      </c>
      <c r="D53" s="67" t="s">
        <v>258</v>
      </c>
      <c r="E53" s="67" t="s">
        <v>258</v>
      </c>
      <c r="F53" s="67" t="s">
        <v>258</v>
      </c>
      <c r="G53" s="67" t="s">
        <v>258</v>
      </c>
      <c r="H53" s="67" t="s">
        <v>258</v>
      </c>
      <c r="I53" s="67" t="s">
        <v>258</v>
      </c>
      <c r="J53" s="67" t="s">
        <v>258</v>
      </c>
      <c r="K53" s="67" t="s">
        <v>258</v>
      </c>
      <c r="L53" s="67" t="s">
        <v>258</v>
      </c>
      <c r="M53" s="67" t="s">
        <v>258</v>
      </c>
      <c r="N53" s="67" t="s">
        <v>258</v>
      </c>
      <c r="O53" s="67" t="s">
        <v>258</v>
      </c>
      <c r="P53" s="67" t="s">
        <v>258</v>
      </c>
      <c r="Q53" s="67" t="s">
        <v>258</v>
      </c>
      <c r="R53" s="67" t="s">
        <v>258</v>
      </c>
      <c r="S53" s="67" t="s">
        <v>258</v>
      </c>
      <c r="T53" s="67" t="s">
        <v>258</v>
      </c>
      <c r="U53" s="67" t="s">
        <v>258</v>
      </c>
      <c r="V53" s="67" t="s">
        <v>258</v>
      </c>
      <c r="W53" s="67" t="s">
        <v>258</v>
      </c>
      <c r="X53" s="67" t="s">
        <v>258</v>
      </c>
    </row>
    <row r="54" ht="75">
      <c r="A54" s="24" t="s">
        <v>92</v>
      </c>
      <c r="B54" s="40" t="s">
        <v>149</v>
      </c>
      <c r="C54" s="25" t="s">
        <v>150</v>
      </c>
      <c r="D54" s="67" t="s">
        <v>258</v>
      </c>
      <c r="E54" s="67" t="s">
        <v>258</v>
      </c>
      <c r="F54" s="67" t="s">
        <v>258</v>
      </c>
      <c r="G54" s="67" t="s">
        <v>258</v>
      </c>
      <c r="H54" s="67" t="s">
        <v>258</v>
      </c>
      <c r="I54" s="67" t="s">
        <v>258</v>
      </c>
      <c r="J54" s="67" t="s">
        <v>258</v>
      </c>
      <c r="K54" s="67" t="s">
        <v>258</v>
      </c>
      <c r="L54" s="67" t="s">
        <v>258</v>
      </c>
      <c r="M54" s="67" t="s">
        <v>258</v>
      </c>
      <c r="N54" s="67" t="s">
        <v>258</v>
      </c>
      <c r="O54" s="67" t="s">
        <v>258</v>
      </c>
      <c r="P54" s="67" t="s">
        <v>258</v>
      </c>
      <c r="Q54" s="67" t="s">
        <v>258</v>
      </c>
      <c r="R54" s="67" t="s">
        <v>258</v>
      </c>
      <c r="S54" s="67" t="s">
        <v>258</v>
      </c>
      <c r="T54" s="67" t="s">
        <v>258</v>
      </c>
      <c r="U54" s="67" t="s">
        <v>258</v>
      </c>
      <c r="V54" s="67" t="s">
        <v>258</v>
      </c>
      <c r="W54" s="67" t="s">
        <v>258</v>
      </c>
      <c r="X54" s="67" t="s">
        <v>258</v>
      </c>
    </row>
    <row r="55" ht="15.75">
      <c r="A55" s="28"/>
      <c r="B55" s="52" t="s">
        <v>151</v>
      </c>
      <c r="C55" s="67" t="s">
        <v>258</v>
      </c>
      <c r="D55" s="67" t="s">
        <v>258</v>
      </c>
      <c r="E55" s="67" t="s">
        <v>258</v>
      </c>
      <c r="F55" s="67" t="s">
        <v>258</v>
      </c>
      <c r="G55" s="67" t="s">
        <v>258</v>
      </c>
      <c r="H55" s="67" t="s">
        <v>258</v>
      </c>
      <c r="I55" s="67" t="s">
        <v>258</v>
      </c>
      <c r="J55" s="67" t="s">
        <v>258</v>
      </c>
      <c r="K55" s="67" t="s">
        <v>258</v>
      </c>
      <c r="L55" s="67" t="s">
        <v>258</v>
      </c>
      <c r="M55" s="67" t="s">
        <v>258</v>
      </c>
      <c r="N55" s="67" t="s">
        <v>258</v>
      </c>
      <c r="O55" s="67" t="s">
        <v>258</v>
      </c>
      <c r="P55" s="67" t="s">
        <v>258</v>
      </c>
      <c r="Q55" s="67" t="s">
        <v>258</v>
      </c>
      <c r="R55" s="67" t="s">
        <v>258</v>
      </c>
      <c r="S55" s="67" t="s">
        <v>258</v>
      </c>
      <c r="T55" s="67" t="s">
        <v>258</v>
      </c>
      <c r="U55" s="67" t="s">
        <v>258</v>
      </c>
      <c r="V55" s="67" t="s">
        <v>258</v>
      </c>
      <c r="W55" s="67" t="s">
        <v>258</v>
      </c>
      <c r="X55" s="67" t="s">
        <v>258</v>
      </c>
    </row>
    <row r="56" ht="75">
      <c r="A56" s="33" t="s">
        <v>77</v>
      </c>
      <c r="B56" s="34" t="s">
        <v>78</v>
      </c>
      <c r="C56" s="67" t="s">
        <v>258</v>
      </c>
      <c r="D56" s="67" t="s">
        <v>258</v>
      </c>
      <c r="E56" s="67" t="s">
        <v>258</v>
      </c>
      <c r="F56" s="67" t="s">
        <v>258</v>
      </c>
      <c r="G56" s="67" t="s">
        <v>258</v>
      </c>
      <c r="H56" s="67" t="s">
        <v>258</v>
      </c>
      <c r="I56" s="67" t="s">
        <v>258</v>
      </c>
      <c r="J56" s="67" t="s">
        <v>258</v>
      </c>
      <c r="K56" s="67" t="s">
        <v>258</v>
      </c>
      <c r="L56" s="67" t="s">
        <v>258</v>
      </c>
      <c r="M56" s="67" t="s">
        <v>258</v>
      </c>
      <c r="N56" s="67" t="s">
        <v>258</v>
      </c>
      <c r="O56" s="67" t="s">
        <v>258</v>
      </c>
      <c r="P56" s="67" t="s">
        <v>258</v>
      </c>
      <c r="Q56" s="67" t="s">
        <v>258</v>
      </c>
      <c r="R56" s="67" t="s">
        <v>258</v>
      </c>
      <c r="S56" s="67" t="s">
        <v>258</v>
      </c>
      <c r="T56" s="67" t="s">
        <v>258</v>
      </c>
      <c r="U56" s="67" t="s">
        <v>258</v>
      </c>
      <c r="V56" s="67" t="s">
        <v>258</v>
      </c>
      <c r="W56" s="67" t="s">
        <v>258</v>
      </c>
      <c r="X56" s="67" t="s">
        <v>258</v>
      </c>
    </row>
    <row r="57" ht="90">
      <c r="A57" s="33" t="s">
        <v>79</v>
      </c>
      <c r="B57" s="34" t="s">
        <v>80</v>
      </c>
      <c r="C57" s="67" t="s">
        <v>258</v>
      </c>
      <c r="D57" s="67" t="s">
        <v>258</v>
      </c>
      <c r="E57" s="67" t="s">
        <v>258</v>
      </c>
      <c r="F57" s="67" t="s">
        <v>258</v>
      </c>
      <c r="G57" s="67" t="s">
        <v>258</v>
      </c>
      <c r="H57" s="67" t="s">
        <v>258</v>
      </c>
      <c r="I57" s="67" t="s">
        <v>258</v>
      </c>
      <c r="J57" s="67" t="s">
        <v>258</v>
      </c>
      <c r="K57" s="67" t="s">
        <v>258</v>
      </c>
      <c r="L57" s="67" t="s">
        <v>258</v>
      </c>
      <c r="M57" s="67" t="s">
        <v>258</v>
      </c>
      <c r="N57" s="67" t="s">
        <v>258</v>
      </c>
      <c r="O57" s="67" t="s">
        <v>258</v>
      </c>
      <c r="P57" s="67" t="s">
        <v>258</v>
      </c>
      <c r="Q57" s="67" t="s">
        <v>258</v>
      </c>
      <c r="R57" s="67" t="s">
        <v>258</v>
      </c>
      <c r="S57" s="67" t="s">
        <v>258</v>
      </c>
      <c r="T57" s="67" t="s">
        <v>258</v>
      </c>
      <c r="U57" s="67" t="s">
        <v>258</v>
      </c>
      <c r="V57" s="67" t="s">
        <v>258</v>
      </c>
      <c r="W57" s="67" t="s">
        <v>258</v>
      </c>
      <c r="X57" s="67" t="s">
        <v>258</v>
      </c>
    </row>
    <row r="58" ht="45">
      <c r="A58" s="33" t="s">
        <v>81</v>
      </c>
      <c r="B58" s="34" t="s">
        <v>82</v>
      </c>
      <c r="C58" s="67" t="s">
        <v>258</v>
      </c>
      <c r="D58" s="67" t="s">
        <v>258</v>
      </c>
      <c r="E58" s="67" t="s">
        <v>258</v>
      </c>
      <c r="F58" s="67" t="s">
        <v>258</v>
      </c>
      <c r="G58" s="67" t="s">
        <v>258</v>
      </c>
      <c r="H58" s="67" t="s">
        <v>258</v>
      </c>
      <c r="I58" s="67" t="s">
        <v>258</v>
      </c>
      <c r="J58" s="67" t="s">
        <v>258</v>
      </c>
      <c r="K58" s="67" t="s">
        <v>258</v>
      </c>
      <c r="L58" s="67" t="s">
        <v>258</v>
      </c>
      <c r="M58" s="67" t="s">
        <v>258</v>
      </c>
      <c r="N58" s="67" t="s">
        <v>258</v>
      </c>
      <c r="O58" s="67" t="s">
        <v>258</v>
      </c>
      <c r="P58" s="67" t="s">
        <v>258</v>
      </c>
      <c r="Q58" s="67" t="s">
        <v>258</v>
      </c>
      <c r="R58" s="67" t="s">
        <v>258</v>
      </c>
      <c r="S58" s="67" t="s">
        <v>258</v>
      </c>
      <c r="T58" s="67" t="s">
        <v>258</v>
      </c>
      <c r="U58" s="67" t="s">
        <v>258</v>
      </c>
      <c r="V58" s="67" t="s">
        <v>258</v>
      </c>
      <c r="W58" s="67" t="s">
        <v>258</v>
      </c>
      <c r="X58" s="67" t="s">
        <v>258</v>
      </c>
    </row>
    <row r="59" ht="75">
      <c r="A59" s="24" t="s">
        <v>83</v>
      </c>
      <c r="B59" s="40" t="s">
        <v>152</v>
      </c>
      <c r="C59" s="25" t="s">
        <v>153</v>
      </c>
      <c r="D59" s="67" t="s">
        <v>258</v>
      </c>
      <c r="E59" s="67" t="s">
        <v>258</v>
      </c>
      <c r="F59" s="67" t="s">
        <v>258</v>
      </c>
      <c r="G59" s="67" t="s">
        <v>258</v>
      </c>
      <c r="H59" s="67" t="s">
        <v>258</v>
      </c>
      <c r="I59" s="67" t="s">
        <v>258</v>
      </c>
      <c r="J59" s="67" t="s">
        <v>258</v>
      </c>
      <c r="K59" s="67" t="s">
        <v>258</v>
      </c>
      <c r="L59" s="67" t="s">
        <v>258</v>
      </c>
      <c r="M59" s="67" t="s">
        <v>258</v>
      </c>
      <c r="N59" s="67" t="s">
        <v>258</v>
      </c>
      <c r="O59" s="67" t="s">
        <v>258</v>
      </c>
      <c r="P59" s="67" t="s">
        <v>258</v>
      </c>
      <c r="Q59" s="67" t="s">
        <v>258</v>
      </c>
      <c r="R59" s="67" t="s">
        <v>258</v>
      </c>
      <c r="S59" s="67" t="s">
        <v>258</v>
      </c>
      <c r="T59" s="67" t="s">
        <v>258</v>
      </c>
      <c r="U59" s="67" t="s">
        <v>258</v>
      </c>
      <c r="V59" s="67" t="s">
        <v>258</v>
      </c>
      <c r="W59" s="67" t="s">
        <v>258</v>
      </c>
      <c r="X59" s="67" t="s">
        <v>258</v>
      </c>
    </row>
    <row r="60" ht="60">
      <c r="A60" s="24" t="s">
        <v>86</v>
      </c>
      <c r="B60" s="40" t="s">
        <v>154</v>
      </c>
      <c r="C60" s="25" t="s">
        <v>155</v>
      </c>
      <c r="D60" s="67" t="s">
        <v>258</v>
      </c>
      <c r="E60" s="67" t="s">
        <v>258</v>
      </c>
      <c r="F60" s="67" t="s">
        <v>258</v>
      </c>
      <c r="G60" s="67" t="s">
        <v>258</v>
      </c>
      <c r="H60" s="67" t="s">
        <v>258</v>
      </c>
      <c r="I60" s="67" t="s">
        <v>258</v>
      </c>
      <c r="J60" s="67" t="s">
        <v>258</v>
      </c>
      <c r="K60" s="67" t="s">
        <v>258</v>
      </c>
      <c r="L60" s="67" t="s">
        <v>258</v>
      </c>
      <c r="M60" s="67" t="s">
        <v>258</v>
      </c>
      <c r="N60" s="67" t="s">
        <v>258</v>
      </c>
      <c r="O60" s="67" t="s">
        <v>258</v>
      </c>
      <c r="P60" s="67" t="s">
        <v>258</v>
      </c>
      <c r="Q60" s="67" t="s">
        <v>258</v>
      </c>
      <c r="R60" s="67" t="s">
        <v>258</v>
      </c>
      <c r="S60" s="67" t="s">
        <v>258</v>
      </c>
      <c r="T60" s="67" t="s">
        <v>258</v>
      </c>
      <c r="U60" s="67" t="s">
        <v>258</v>
      </c>
      <c r="V60" s="67" t="s">
        <v>258</v>
      </c>
      <c r="W60" s="67" t="s">
        <v>258</v>
      </c>
      <c r="X60" s="67" t="s">
        <v>258</v>
      </c>
    </row>
    <row r="61" ht="75">
      <c r="A61" s="33" t="s">
        <v>116</v>
      </c>
      <c r="B61" s="34" t="s">
        <v>117</v>
      </c>
      <c r="C61" s="67" t="s">
        <v>258</v>
      </c>
      <c r="D61" s="67" t="s">
        <v>258</v>
      </c>
      <c r="E61" s="67" t="s">
        <v>258</v>
      </c>
      <c r="F61" s="67" t="s">
        <v>258</v>
      </c>
      <c r="G61" s="67" t="s">
        <v>258</v>
      </c>
      <c r="H61" s="67" t="s">
        <v>258</v>
      </c>
      <c r="I61" s="67" t="s">
        <v>258</v>
      </c>
      <c r="J61" s="67" t="s">
        <v>258</v>
      </c>
      <c r="K61" s="67" t="s">
        <v>258</v>
      </c>
      <c r="L61" s="67" t="s">
        <v>258</v>
      </c>
      <c r="M61" s="67" t="s">
        <v>258</v>
      </c>
      <c r="N61" s="67" t="s">
        <v>258</v>
      </c>
      <c r="O61" s="67" t="s">
        <v>258</v>
      </c>
      <c r="P61" s="67" t="s">
        <v>258</v>
      </c>
      <c r="Q61" s="67" t="s">
        <v>258</v>
      </c>
      <c r="R61" s="67" t="s">
        <v>258</v>
      </c>
      <c r="S61" s="67" t="s">
        <v>258</v>
      </c>
      <c r="T61" s="67" t="s">
        <v>258</v>
      </c>
      <c r="U61" s="67" t="s">
        <v>258</v>
      </c>
      <c r="V61" s="67" t="s">
        <v>258</v>
      </c>
      <c r="W61" s="67" t="s">
        <v>258</v>
      </c>
      <c r="X61" s="67" t="s">
        <v>258</v>
      </c>
    </row>
    <row r="62" ht="60">
      <c r="A62" s="33" t="s">
        <v>118</v>
      </c>
      <c r="B62" s="34" t="s">
        <v>119</v>
      </c>
      <c r="C62" s="67" t="s">
        <v>258</v>
      </c>
      <c r="D62" s="67" t="s">
        <v>258</v>
      </c>
      <c r="E62" s="67" t="s">
        <v>258</v>
      </c>
      <c r="F62" s="67" t="s">
        <v>258</v>
      </c>
      <c r="G62" s="67" t="s">
        <v>258</v>
      </c>
      <c r="H62" s="67" t="s">
        <v>258</v>
      </c>
      <c r="I62" s="67" t="s">
        <v>258</v>
      </c>
      <c r="J62" s="67" t="s">
        <v>258</v>
      </c>
      <c r="K62" s="67" t="s">
        <v>258</v>
      </c>
      <c r="L62" s="67" t="s">
        <v>258</v>
      </c>
      <c r="M62" s="67" t="s">
        <v>258</v>
      </c>
      <c r="N62" s="67" t="s">
        <v>258</v>
      </c>
      <c r="O62" s="67" t="s">
        <v>258</v>
      </c>
      <c r="P62" s="67" t="s">
        <v>258</v>
      </c>
      <c r="Q62" s="67" t="s">
        <v>258</v>
      </c>
      <c r="R62" s="67" t="s">
        <v>258</v>
      </c>
      <c r="S62" s="67" t="s">
        <v>258</v>
      </c>
      <c r="T62" s="67" t="s">
        <v>258</v>
      </c>
      <c r="U62" s="67" t="s">
        <v>258</v>
      </c>
      <c r="V62" s="67" t="s">
        <v>258</v>
      </c>
      <c r="W62" s="67" t="s">
        <v>258</v>
      </c>
      <c r="X62" s="67" t="s">
        <v>258</v>
      </c>
    </row>
    <row r="63" ht="90">
      <c r="A63" s="24" t="s">
        <v>120</v>
      </c>
      <c r="B63" s="40" t="s">
        <v>156</v>
      </c>
      <c r="C63" s="25" t="s">
        <v>155</v>
      </c>
      <c r="D63" s="67" t="s">
        <v>258</v>
      </c>
      <c r="E63" s="67" t="s">
        <v>258</v>
      </c>
      <c r="F63" s="67" t="s">
        <v>258</v>
      </c>
      <c r="G63" s="67" t="s">
        <v>258</v>
      </c>
      <c r="H63" s="67" t="s">
        <v>258</v>
      </c>
      <c r="I63" s="67" t="s">
        <v>258</v>
      </c>
      <c r="J63" s="67" t="s">
        <v>258</v>
      </c>
      <c r="K63" s="67" t="s">
        <v>258</v>
      </c>
      <c r="L63" s="67" t="s">
        <v>258</v>
      </c>
      <c r="M63" s="67" t="s">
        <v>258</v>
      </c>
      <c r="N63" s="67" t="s">
        <v>258</v>
      </c>
      <c r="O63" s="67" t="s">
        <v>258</v>
      </c>
      <c r="P63" s="67" t="s">
        <v>258</v>
      </c>
      <c r="Q63" s="67" t="s">
        <v>258</v>
      </c>
      <c r="R63" s="67" t="s">
        <v>258</v>
      </c>
      <c r="S63" s="67" t="s">
        <v>258</v>
      </c>
      <c r="T63" s="67" t="s">
        <v>258</v>
      </c>
      <c r="U63" s="67" t="s">
        <v>258</v>
      </c>
      <c r="V63" s="67" t="s">
        <v>258</v>
      </c>
      <c r="W63" s="67" t="s">
        <v>258</v>
      </c>
      <c r="X63" s="67" t="s">
        <v>258</v>
      </c>
    </row>
    <row r="64" ht="15.75">
      <c r="A64" s="28"/>
      <c r="B64" s="217" t="s">
        <v>157</v>
      </c>
      <c r="C64" s="67" t="s">
        <v>258</v>
      </c>
      <c r="D64" s="67" t="s">
        <v>258</v>
      </c>
      <c r="E64" s="67" t="s">
        <v>258</v>
      </c>
      <c r="F64" s="67" t="s">
        <v>258</v>
      </c>
      <c r="G64" s="67" t="s">
        <v>258</v>
      </c>
      <c r="H64" s="67" t="s">
        <v>258</v>
      </c>
      <c r="I64" s="67" t="s">
        <v>258</v>
      </c>
      <c r="J64" s="67" t="s">
        <v>258</v>
      </c>
      <c r="K64" s="67" t="s">
        <v>258</v>
      </c>
      <c r="L64" s="67" t="s">
        <v>258</v>
      </c>
      <c r="M64" s="67" t="s">
        <v>258</v>
      </c>
      <c r="N64" s="67" t="s">
        <v>258</v>
      </c>
      <c r="O64" s="67" t="s">
        <v>258</v>
      </c>
      <c r="P64" s="67" t="s">
        <v>258</v>
      </c>
      <c r="Q64" s="67" t="s">
        <v>258</v>
      </c>
      <c r="R64" s="67" t="s">
        <v>258</v>
      </c>
      <c r="S64" s="67" t="s">
        <v>258</v>
      </c>
      <c r="T64" s="67" t="s">
        <v>258</v>
      </c>
      <c r="U64" s="67" t="s">
        <v>258</v>
      </c>
      <c r="V64" s="67" t="s">
        <v>258</v>
      </c>
      <c r="W64" s="67" t="s">
        <v>258</v>
      </c>
      <c r="X64" s="67" t="s">
        <v>258</v>
      </c>
    </row>
    <row r="65" ht="78.75">
      <c r="A65" s="33" t="s">
        <v>77</v>
      </c>
      <c r="B65" s="34" t="s">
        <v>78</v>
      </c>
      <c r="C65" s="67" t="s">
        <v>258</v>
      </c>
      <c r="D65" s="67" t="s">
        <v>258</v>
      </c>
      <c r="E65" s="67" t="s">
        <v>258</v>
      </c>
      <c r="F65" s="67" t="s">
        <v>258</v>
      </c>
      <c r="G65" s="67" t="s">
        <v>258</v>
      </c>
      <c r="H65" s="67" t="s">
        <v>258</v>
      </c>
      <c r="I65" s="67" t="s">
        <v>258</v>
      </c>
      <c r="J65" s="67" t="s">
        <v>258</v>
      </c>
      <c r="K65" s="67" t="s">
        <v>258</v>
      </c>
      <c r="L65" s="67" t="s">
        <v>258</v>
      </c>
      <c r="M65" s="67" t="s">
        <v>258</v>
      </c>
      <c r="N65" s="67" t="s">
        <v>258</v>
      </c>
      <c r="O65" s="67" t="s">
        <v>258</v>
      </c>
      <c r="P65" s="67" t="s">
        <v>258</v>
      </c>
      <c r="Q65" s="67" t="s">
        <v>258</v>
      </c>
      <c r="R65" s="67" t="s">
        <v>258</v>
      </c>
      <c r="S65" s="67" t="s">
        <v>258</v>
      </c>
      <c r="T65" s="67" t="s">
        <v>258</v>
      </c>
      <c r="U65" s="67" t="s">
        <v>258</v>
      </c>
      <c r="V65" s="67" t="s">
        <v>258</v>
      </c>
      <c r="W65" s="67" t="s">
        <v>258</v>
      </c>
      <c r="X65" s="67" t="s">
        <v>258</v>
      </c>
    </row>
    <row r="66" ht="141.75">
      <c r="A66" s="33" t="s">
        <v>124</v>
      </c>
      <c r="B66" s="34" t="s">
        <v>125</v>
      </c>
      <c r="C66" s="67" t="s">
        <v>258</v>
      </c>
      <c r="D66" s="67" t="s">
        <v>258</v>
      </c>
      <c r="E66" s="67" t="s">
        <v>258</v>
      </c>
      <c r="F66" s="67" t="s">
        <v>258</v>
      </c>
      <c r="G66" s="67" t="s">
        <v>258</v>
      </c>
      <c r="H66" s="67" t="s">
        <v>258</v>
      </c>
      <c r="I66" s="67" t="s">
        <v>258</v>
      </c>
      <c r="J66" s="67" t="s">
        <v>258</v>
      </c>
      <c r="K66" s="67" t="s">
        <v>258</v>
      </c>
      <c r="L66" s="67" t="s">
        <v>258</v>
      </c>
      <c r="M66" s="67" t="s">
        <v>258</v>
      </c>
      <c r="N66" s="67" t="s">
        <v>258</v>
      </c>
      <c r="O66" s="67" t="s">
        <v>258</v>
      </c>
      <c r="P66" s="67" t="s">
        <v>258</v>
      </c>
      <c r="Q66" s="67" t="s">
        <v>258</v>
      </c>
      <c r="R66" s="67" t="s">
        <v>258</v>
      </c>
      <c r="S66" s="67" t="s">
        <v>258</v>
      </c>
      <c r="T66" s="67" t="s">
        <v>258</v>
      </c>
      <c r="U66" s="67" t="s">
        <v>258</v>
      </c>
      <c r="V66" s="67" t="s">
        <v>258</v>
      </c>
      <c r="W66" s="67" t="s">
        <v>258</v>
      </c>
      <c r="X66" s="67" t="s">
        <v>258</v>
      </c>
    </row>
    <row r="67" ht="126">
      <c r="A67" s="33" t="s">
        <v>126</v>
      </c>
      <c r="B67" s="34" t="s">
        <v>127</v>
      </c>
      <c r="C67" s="67" t="s">
        <v>258</v>
      </c>
      <c r="D67" s="67" t="s">
        <v>258</v>
      </c>
      <c r="E67" s="67" t="s">
        <v>258</v>
      </c>
      <c r="F67" s="67" t="s">
        <v>258</v>
      </c>
      <c r="G67" s="67" t="s">
        <v>258</v>
      </c>
      <c r="H67" s="67" t="s">
        <v>258</v>
      </c>
      <c r="I67" s="67" t="s">
        <v>258</v>
      </c>
      <c r="J67" s="67" t="s">
        <v>258</v>
      </c>
      <c r="K67" s="67" t="s">
        <v>258</v>
      </c>
      <c r="L67" s="67" t="s">
        <v>258</v>
      </c>
      <c r="M67" s="67" t="s">
        <v>258</v>
      </c>
      <c r="N67" s="67" t="s">
        <v>258</v>
      </c>
      <c r="O67" s="67" t="s">
        <v>258</v>
      </c>
      <c r="P67" s="67" t="s">
        <v>258</v>
      </c>
      <c r="Q67" s="67" t="s">
        <v>258</v>
      </c>
      <c r="R67" s="67" t="s">
        <v>258</v>
      </c>
      <c r="S67" s="67" t="s">
        <v>258</v>
      </c>
      <c r="T67" s="67" t="s">
        <v>258</v>
      </c>
      <c r="U67" s="67" t="s">
        <v>258</v>
      </c>
      <c r="V67" s="67" t="s">
        <v>258</v>
      </c>
      <c r="W67" s="67" t="s">
        <v>258</v>
      </c>
      <c r="X67" s="67" t="s">
        <v>258</v>
      </c>
    </row>
    <row r="68" ht="94.5">
      <c r="A68" s="24" t="s">
        <v>128</v>
      </c>
      <c r="B68" s="48" t="s">
        <v>158</v>
      </c>
      <c r="C68" s="25" t="s">
        <v>159</v>
      </c>
      <c r="D68" s="67" t="s">
        <v>258</v>
      </c>
      <c r="E68" s="67" t="s">
        <v>258</v>
      </c>
      <c r="F68" s="67" t="s">
        <v>258</v>
      </c>
      <c r="G68" s="67" t="s">
        <v>258</v>
      </c>
      <c r="H68" s="67" t="s">
        <v>258</v>
      </c>
      <c r="I68" s="67" t="s">
        <v>258</v>
      </c>
      <c r="J68" s="67" t="s">
        <v>258</v>
      </c>
      <c r="K68" s="67" t="s">
        <v>258</v>
      </c>
      <c r="L68" s="67" t="s">
        <v>258</v>
      </c>
      <c r="M68" s="67" t="s">
        <v>258</v>
      </c>
      <c r="N68" s="67" t="s">
        <v>258</v>
      </c>
      <c r="O68" s="67" t="s">
        <v>258</v>
      </c>
      <c r="P68" s="67" t="s">
        <v>258</v>
      </c>
      <c r="Q68" s="67" t="s">
        <v>258</v>
      </c>
      <c r="R68" s="67" t="s">
        <v>258</v>
      </c>
      <c r="S68" s="67" t="s">
        <v>258</v>
      </c>
      <c r="T68" s="67" t="s">
        <v>258</v>
      </c>
      <c r="U68" s="67" t="s">
        <v>258</v>
      </c>
      <c r="V68" s="67" t="s">
        <v>258</v>
      </c>
      <c r="W68" s="67" t="s">
        <v>258</v>
      </c>
      <c r="X68" s="67" t="s">
        <v>258</v>
      </c>
    </row>
    <row r="69" ht="173.25">
      <c r="A69" s="24" t="s">
        <v>131</v>
      </c>
      <c r="B69" s="48" t="s">
        <v>160</v>
      </c>
      <c r="C69" s="25" t="s">
        <v>161</v>
      </c>
      <c r="D69" s="67" t="s">
        <v>258</v>
      </c>
      <c r="E69" s="67" t="s">
        <v>258</v>
      </c>
      <c r="F69" s="67" t="s">
        <v>258</v>
      </c>
      <c r="G69" s="67" t="s">
        <v>258</v>
      </c>
      <c r="H69" s="67" t="s">
        <v>258</v>
      </c>
      <c r="I69" s="67" t="s">
        <v>258</v>
      </c>
      <c r="J69" s="67" t="s">
        <v>258</v>
      </c>
      <c r="K69" s="67" t="s">
        <v>258</v>
      </c>
      <c r="L69" s="67" t="s">
        <v>258</v>
      </c>
      <c r="M69" s="67" t="s">
        <v>258</v>
      </c>
      <c r="N69" s="67" t="s">
        <v>258</v>
      </c>
      <c r="O69" s="67" t="s">
        <v>258</v>
      </c>
      <c r="P69" s="67" t="s">
        <v>258</v>
      </c>
      <c r="Q69" s="67" t="s">
        <v>258</v>
      </c>
      <c r="R69" s="67" t="s">
        <v>258</v>
      </c>
      <c r="S69" s="67" t="s">
        <v>258</v>
      </c>
      <c r="T69" s="67" t="s">
        <v>258</v>
      </c>
      <c r="U69" s="67" t="s">
        <v>258</v>
      </c>
      <c r="V69" s="67" t="s">
        <v>258</v>
      </c>
      <c r="W69" s="67" t="s">
        <v>258</v>
      </c>
      <c r="X69" s="67" t="s">
        <v>258</v>
      </c>
    </row>
    <row r="70" ht="126">
      <c r="A70" s="24" t="s">
        <v>162</v>
      </c>
      <c r="B70" s="48" t="s">
        <v>163</v>
      </c>
      <c r="C70" s="25" t="s">
        <v>164</v>
      </c>
      <c r="D70" s="67" t="s">
        <v>258</v>
      </c>
      <c r="E70" s="67" t="s">
        <v>258</v>
      </c>
      <c r="F70" s="67" t="s">
        <v>258</v>
      </c>
      <c r="G70" s="67" t="s">
        <v>258</v>
      </c>
      <c r="H70" s="67" t="s">
        <v>258</v>
      </c>
      <c r="I70" s="67" t="s">
        <v>258</v>
      </c>
      <c r="J70" s="67" t="s">
        <v>258</v>
      </c>
      <c r="K70" s="67" t="s">
        <v>258</v>
      </c>
      <c r="L70" s="67" t="s">
        <v>258</v>
      </c>
      <c r="M70" s="67" t="s">
        <v>258</v>
      </c>
      <c r="N70" s="67" t="s">
        <v>258</v>
      </c>
      <c r="O70" s="67" t="s">
        <v>258</v>
      </c>
      <c r="P70" s="67" t="s">
        <v>258</v>
      </c>
      <c r="Q70" s="67" t="s">
        <v>258</v>
      </c>
      <c r="R70" s="67" t="s">
        <v>258</v>
      </c>
      <c r="S70" s="67" t="s">
        <v>258</v>
      </c>
      <c r="T70" s="67" t="s">
        <v>258</v>
      </c>
      <c r="U70" s="67" t="s">
        <v>258</v>
      </c>
      <c r="V70" s="67" t="s">
        <v>258</v>
      </c>
      <c r="W70" s="67" t="s">
        <v>258</v>
      </c>
      <c r="X70" s="67" t="s">
        <v>258</v>
      </c>
    </row>
    <row r="71" ht="110.25">
      <c r="A71" s="24" t="s">
        <v>165</v>
      </c>
      <c r="B71" s="48" t="s">
        <v>166</v>
      </c>
      <c r="C71" s="25" t="s">
        <v>167</v>
      </c>
      <c r="D71" s="67" t="s">
        <v>258</v>
      </c>
      <c r="E71" s="67" t="s">
        <v>258</v>
      </c>
      <c r="F71" s="67" t="s">
        <v>258</v>
      </c>
      <c r="G71" s="67" t="s">
        <v>258</v>
      </c>
      <c r="H71" s="67" t="s">
        <v>258</v>
      </c>
      <c r="I71" s="67" t="s">
        <v>258</v>
      </c>
      <c r="J71" s="67" t="s">
        <v>258</v>
      </c>
      <c r="K71" s="67" t="s">
        <v>258</v>
      </c>
      <c r="L71" s="67" t="s">
        <v>258</v>
      </c>
      <c r="M71" s="67" t="s">
        <v>258</v>
      </c>
      <c r="N71" s="67" t="s">
        <v>258</v>
      </c>
      <c r="O71" s="67" t="s">
        <v>258</v>
      </c>
      <c r="P71" s="67" t="s">
        <v>258</v>
      </c>
      <c r="Q71" s="67" t="s">
        <v>258</v>
      </c>
      <c r="R71" s="67" t="s">
        <v>258</v>
      </c>
      <c r="S71" s="67" t="s">
        <v>258</v>
      </c>
      <c r="T71" s="67" t="s">
        <v>258</v>
      </c>
      <c r="U71" s="67" t="s">
        <v>258</v>
      </c>
      <c r="V71" s="67" t="s">
        <v>258</v>
      </c>
      <c r="W71" s="67" t="s">
        <v>258</v>
      </c>
      <c r="X71" s="67" t="s">
        <v>258</v>
      </c>
    </row>
    <row r="72" ht="141.75">
      <c r="A72" s="24" t="s">
        <v>168</v>
      </c>
      <c r="B72" s="48" t="s">
        <v>169</v>
      </c>
      <c r="C72" s="25" t="s">
        <v>170</v>
      </c>
      <c r="D72" s="67" t="s">
        <v>258</v>
      </c>
      <c r="E72" s="67" t="s">
        <v>258</v>
      </c>
      <c r="F72" s="67" t="s">
        <v>258</v>
      </c>
      <c r="G72" s="67" t="s">
        <v>258</v>
      </c>
      <c r="H72" s="67" t="s">
        <v>258</v>
      </c>
      <c r="I72" s="67" t="s">
        <v>258</v>
      </c>
      <c r="J72" s="67" t="s">
        <v>258</v>
      </c>
      <c r="K72" s="67" t="s">
        <v>258</v>
      </c>
      <c r="L72" s="67" t="s">
        <v>258</v>
      </c>
      <c r="M72" s="67" t="s">
        <v>258</v>
      </c>
      <c r="N72" s="67" t="s">
        <v>258</v>
      </c>
      <c r="O72" s="67" t="s">
        <v>258</v>
      </c>
      <c r="P72" s="67" t="s">
        <v>258</v>
      </c>
      <c r="Q72" s="67" t="s">
        <v>258</v>
      </c>
      <c r="R72" s="67" t="s">
        <v>258</v>
      </c>
      <c r="S72" s="67" t="s">
        <v>258</v>
      </c>
      <c r="T72" s="67" t="s">
        <v>258</v>
      </c>
      <c r="U72" s="67" t="s">
        <v>258</v>
      </c>
      <c r="V72" s="67" t="s">
        <v>258</v>
      </c>
      <c r="W72" s="67" t="s">
        <v>258</v>
      </c>
      <c r="X72" s="67" t="s">
        <v>258</v>
      </c>
    </row>
    <row r="73" ht="126">
      <c r="A73" s="24" t="s">
        <v>171</v>
      </c>
      <c r="B73" s="48" t="s">
        <v>172</v>
      </c>
      <c r="C73" s="25" t="s">
        <v>173</v>
      </c>
      <c r="D73" s="67" t="s">
        <v>258</v>
      </c>
      <c r="E73" s="67" t="s">
        <v>258</v>
      </c>
      <c r="F73" s="67" t="s">
        <v>258</v>
      </c>
      <c r="G73" s="67" t="s">
        <v>258</v>
      </c>
      <c r="H73" s="67" t="s">
        <v>258</v>
      </c>
      <c r="I73" s="67" t="s">
        <v>258</v>
      </c>
      <c r="J73" s="67" t="s">
        <v>258</v>
      </c>
      <c r="K73" s="67" t="s">
        <v>258</v>
      </c>
      <c r="L73" s="67" t="s">
        <v>258</v>
      </c>
      <c r="M73" s="67" t="s">
        <v>258</v>
      </c>
      <c r="N73" s="67" t="s">
        <v>258</v>
      </c>
      <c r="O73" s="67" t="s">
        <v>258</v>
      </c>
      <c r="P73" s="67" t="s">
        <v>258</v>
      </c>
      <c r="Q73" s="67" t="s">
        <v>258</v>
      </c>
      <c r="R73" s="67" t="s">
        <v>258</v>
      </c>
      <c r="S73" s="67" t="s">
        <v>258</v>
      </c>
      <c r="T73" s="67" t="s">
        <v>258</v>
      </c>
      <c r="U73" s="67" t="s">
        <v>258</v>
      </c>
      <c r="V73" s="67" t="s">
        <v>258</v>
      </c>
      <c r="W73" s="67" t="s">
        <v>258</v>
      </c>
      <c r="X73" s="67" t="s">
        <v>258</v>
      </c>
    </row>
    <row r="74" ht="94.5">
      <c r="A74" s="33" t="s">
        <v>79</v>
      </c>
      <c r="B74" s="34" t="s">
        <v>80</v>
      </c>
      <c r="C74" s="67" t="s">
        <v>258</v>
      </c>
      <c r="D74" s="67" t="s">
        <v>258</v>
      </c>
      <c r="E74" s="67" t="s">
        <v>258</v>
      </c>
      <c r="F74" s="67" t="s">
        <v>258</v>
      </c>
      <c r="G74" s="67" t="s">
        <v>258</v>
      </c>
      <c r="H74" s="67" t="s">
        <v>258</v>
      </c>
      <c r="I74" s="67" t="s">
        <v>258</v>
      </c>
      <c r="J74" s="67" t="s">
        <v>258</v>
      </c>
      <c r="K74" s="67" t="s">
        <v>258</v>
      </c>
      <c r="L74" s="67" t="s">
        <v>258</v>
      </c>
      <c r="M74" s="67" t="s">
        <v>258</v>
      </c>
      <c r="N74" s="67" t="s">
        <v>258</v>
      </c>
      <c r="O74" s="67" t="s">
        <v>258</v>
      </c>
      <c r="P74" s="67" t="s">
        <v>258</v>
      </c>
      <c r="Q74" s="67" t="s">
        <v>258</v>
      </c>
      <c r="R74" s="67" t="s">
        <v>258</v>
      </c>
      <c r="S74" s="67" t="s">
        <v>258</v>
      </c>
      <c r="T74" s="67" t="s">
        <v>258</v>
      </c>
      <c r="U74" s="67" t="s">
        <v>258</v>
      </c>
      <c r="V74" s="67" t="s">
        <v>258</v>
      </c>
      <c r="W74" s="67" t="s">
        <v>258</v>
      </c>
      <c r="X74" s="67" t="s">
        <v>258</v>
      </c>
    </row>
    <row r="75" ht="47.25">
      <c r="A75" s="33" t="s">
        <v>81</v>
      </c>
      <c r="B75" s="34" t="s">
        <v>82</v>
      </c>
      <c r="C75" s="67" t="s">
        <v>258</v>
      </c>
      <c r="D75" s="67" t="s">
        <v>258</v>
      </c>
      <c r="E75" s="67" t="s">
        <v>258</v>
      </c>
      <c r="F75" s="67" t="s">
        <v>258</v>
      </c>
      <c r="G75" s="67" t="s">
        <v>258</v>
      </c>
      <c r="H75" s="67" t="s">
        <v>258</v>
      </c>
      <c r="I75" s="67" t="s">
        <v>258</v>
      </c>
      <c r="J75" s="67" t="s">
        <v>258</v>
      </c>
      <c r="K75" s="67" t="s">
        <v>258</v>
      </c>
      <c r="L75" s="67" t="s">
        <v>258</v>
      </c>
      <c r="M75" s="67" t="s">
        <v>258</v>
      </c>
      <c r="N75" s="67" t="s">
        <v>258</v>
      </c>
      <c r="O75" s="67" t="s">
        <v>258</v>
      </c>
      <c r="P75" s="67" t="s">
        <v>258</v>
      </c>
      <c r="Q75" s="67" t="s">
        <v>258</v>
      </c>
      <c r="R75" s="67" t="s">
        <v>258</v>
      </c>
      <c r="S75" s="67" t="s">
        <v>258</v>
      </c>
      <c r="T75" s="67" t="s">
        <v>258</v>
      </c>
      <c r="U75" s="67" t="s">
        <v>258</v>
      </c>
      <c r="V75" s="67" t="s">
        <v>258</v>
      </c>
      <c r="W75" s="67" t="s">
        <v>258</v>
      </c>
      <c r="X75" s="67" t="s">
        <v>258</v>
      </c>
    </row>
    <row r="76" ht="78.75">
      <c r="A76" s="24" t="s">
        <v>83</v>
      </c>
      <c r="B76" s="48" t="s">
        <v>174</v>
      </c>
      <c r="C76" s="25" t="s">
        <v>175</v>
      </c>
      <c r="D76" s="67" t="s">
        <v>258</v>
      </c>
      <c r="E76" s="67" t="s">
        <v>258</v>
      </c>
      <c r="F76" s="67" t="s">
        <v>258</v>
      </c>
      <c r="G76" s="67" t="s">
        <v>258</v>
      </c>
      <c r="H76" s="67" t="s">
        <v>258</v>
      </c>
      <c r="I76" s="67" t="s">
        <v>258</v>
      </c>
      <c r="J76" s="67" t="s">
        <v>258</v>
      </c>
      <c r="K76" s="67" t="s">
        <v>258</v>
      </c>
      <c r="L76" s="67" t="s">
        <v>258</v>
      </c>
      <c r="M76" s="67" t="s">
        <v>258</v>
      </c>
      <c r="N76" s="67" t="s">
        <v>258</v>
      </c>
      <c r="O76" s="67" t="s">
        <v>258</v>
      </c>
      <c r="P76" s="67" t="s">
        <v>258</v>
      </c>
      <c r="Q76" s="67" t="s">
        <v>258</v>
      </c>
      <c r="R76" s="67" t="s">
        <v>258</v>
      </c>
      <c r="S76" s="67" t="s">
        <v>258</v>
      </c>
      <c r="T76" s="67" t="s">
        <v>258</v>
      </c>
      <c r="U76" s="67" t="s">
        <v>258</v>
      </c>
      <c r="V76" s="67" t="s">
        <v>258</v>
      </c>
      <c r="W76" s="67" t="s">
        <v>258</v>
      </c>
      <c r="X76" s="67" t="s">
        <v>258</v>
      </c>
    </row>
    <row r="77" ht="78.75">
      <c r="A77" s="24" t="s">
        <v>86</v>
      </c>
      <c r="B77" s="48" t="s">
        <v>176</v>
      </c>
      <c r="C77" s="25" t="s">
        <v>177</v>
      </c>
      <c r="D77" s="67" t="s">
        <v>258</v>
      </c>
      <c r="E77" s="67" t="s">
        <v>258</v>
      </c>
      <c r="F77" s="67" t="s">
        <v>258</v>
      </c>
      <c r="G77" s="67" t="s">
        <v>258</v>
      </c>
      <c r="H77" s="67" t="s">
        <v>258</v>
      </c>
      <c r="I77" s="67" t="s">
        <v>258</v>
      </c>
      <c r="J77" s="67" t="s">
        <v>258</v>
      </c>
      <c r="K77" s="67" t="s">
        <v>258</v>
      </c>
      <c r="L77" s="67" t="s">
        <v>258</v>
      </c>
      <c r="M77" s="67" t="s">
        <v>258</v>
      </c>
      <c r="N77" s="67" t="s">
        <v>258</v>
      </c>
      <c r="O77" s="67" t="s">
        <v>258</v>
      </c>
      <c r="P77" s="67" t="s">
        <v>258</v>
      </c>
      <c r="Q77" s="67" t="s">
        <v>258</v>
      </c>
      <c r="R77" s="67" t="s">
        <v>258</v>
      </c>
      <c r="S77" s="67" t="s">
        <v>258</v>
      </c>
      <c r="T77" s="67" t="s">
        <v>258</v>
      </c>
      <c r="U77" s="67" t="s">
        <v>258</v>
      </c>
      <c r="V77" s="67" t="s">
        <v>258</v>
      </c>
      <c r="W77" s="67" t="s">
        <v>258</v>
      </c>
      <c r="X77" s="67" t="s">
        <v>258</v>
      </c>
    </row>
    <row r="78" ht="78.75">
      <c r="A78" s="24" t="s">
        <v>89</v>
      </c>
      <c r="B78" s="48" t="s">
        <v>178</v>
      </c>
      <c r="C78" s="25" t="s">
        <v>179</v>
      </c>
      <c r="D78" s="67" t="s">
        <v>258</v>
      </c>
      <c r="E78" s="67" t="s">
        <v>258</v>
      </c>
      <c r="F78" s="67" t="s">
        <v>258</v>
      </c>
      <c r="G78" s="67" t="s">
        <v>258</v>
      </c>
      <c r="H78" s="67" t="s">
        <v>258</v>
      </c>
      <c r="I78" s="67" t="s">
        <v>258</v>
      </c>
      <c r="J78" s="67" t="s">
        <v>258</v>
      </c>
      <c r="K78" s="67" t="s">
        <v>258</v>
      </c>
      <c r="L78" s="67" t="s">
        <v>258</v>
      </c>
      <c r="M78" s="67" t="s">
        <v>258</v>
      </c>
      <c r="N78" s="67" t="s">
        <v>258</v>
      </c>
      <c r="O78" s="67" t="s">
        <v>258</v>
      </c>
      <c r="P78" s="67" t="s">
        <v>258</v>
      </c>
      <c r="Q78" s="67" t="s">
        <v>258</v>
      </c>
      <c r="R78" s="67" t="s">
        <v>258</v>
      </c>
      <c r="S78" s="67" t="s">
        <v>258</v>
      </c>
      <c r="T78" s="67" t="s">
        <v>258</v>
      </c>
      <c r="U78" s="67" t="s">
        <v>258</v>
      </c>
      <c r="V78" s="67" t="s">
        <v>258</v>
      </c>
      <c r="W78" s="67" t="s">
        <v>258</v>
      </c>
      <c r="X78" s="67" t="s">
        <v>258</v>
      </c>
    </row>
    <row r="79" ht="94.5">
      <c r="A79" s="24" t="s">
        <v>92</v>
      </c>
      <c r="B79" s="48" t="s">
        <v>180</v>
      </c>
      <c r="C79" s="25" t="s">
        <v>181</v>
      </c>
      <c r="D79" s="67" t="s">
        <v>258</v>
      </c>
      <c r="E79" s="67" t="s">
        <v>258</v>
      </c>
      <c r="F79" s="67" t="s">
        <v>258</v>
      </c>
      <c r="G79" s="67" t="s">
        <v>258</v>
      </c>
      <c r="H79" s="67" t="s">
        <v>258</v>
      </c>
      <c r="I79" s="67" t="s">
        <v>258</v>
      </c>
      <c r="J79" s="67" t="s">
        <v>258</v>
      </c>
      <c r="K79" s="67" t="s">
        <v>258</v>
      </c>
      <c r="L79" s="67" t="s">
        <v>258</v>
      </c>
      <c r="M79" s="67" t="s">
        <v>258</v>
      </c>
      <c r="N79" s="67" t="s">
        <v>258</v>
      </c>
      <c r="O79" s="67" t="s">
        <v>258</v>
      </c>
      <c r="P79" s="67" t="s">
        <v>258</v>
      </c>
      <c r="Q79" s="67" t="s">
        <v>258</v>
      </c>
      <c r="R79" s="67" t="s">
        <v>258</v>
      </c>
      <c r="S79" s="67" t="s">
        <v>258</v>
      </c>
      <c r="T79" s="67" t="s">
        <v>258</v>
      </c>
      <c r="U79" s="67" t="s">
        <v>258</v>
      </c>
      <c r="V79" s="67" t="s">
        <v>258</v>
      </c>
      <c r="W79" s="67" t="s">
        <v>258</v>
      </c>
      <c r="X79" s="67" t="s">
        <v>258</v>
      </c>
    </row>
    <row r="80" ht="94.5">
      <c r="A80" s="24" t="s">
        <v>95</v>
      </c>
      <c r="B80" s="48" t="s">
        <v>182</v>
      </c>
      <c r="C80" s="25" t="s">
        <v>183</v>
      </c>
      <c r="D80" s="67" t="s">
        <v>258</v>
      </c>
      <c r="E80" s="67" t="s">
        <v>258</v>
      </c>
      <c r="F80" s="67" t="s">
        <v>258</v>
      </c>
      <c r="G80" s="67" t="s">
        <v>258</v>
      </c>
      <c r="H80" s="67" t="s">
        <v>258</v>
      </c>
      <c r="I80" s="67" t="s">
        <v>258</v>
      </c>
      <c r="J80" s="67" t="s">
        <v>258</v>
      </c>
      <c r="K80" s="67" t="s">
        <v>258</v>
      </c>
      <c r="L80" s="67" t="s">
        <v>258</v>
      </c>
      <c r="M80" s="67" t="s">
        <v>258</v>
      </c>
      <c r="N80" s="67" t="s">
        <v>258</v>
      </c>
      <c r="O80" s="67" t="s">
        <v>258</v>
      </c>
      <c r="P80" s="67" t="s">
        <v>258</v>
      </c>
      <c r="Q80" s="67" t="s">
        <v>258</v>
      </c>
      <c r="R80" s="67" t="s">
        <v>258</v>
      </c>
      <c r="S80" s="67" t="s">
        <v>258</v>
      </c>
      <c r="T80" s="67" t="s">
        <v>258</v>
      </c>
      <c r="U80" s="67" t="s">
        <v>258</v>
      </c>
      <c r="V80" s="67" t="s">
        <v>258</v>
      </c>
      <c r="W80" s="67" t="s">
        <v>258</v>
      </c>
      <c r="X80" s="67" t="s">
        <v>258</v>
      </c>
    </row>
    <row r="81" ht="78.75">
      <c r="A81" s="24" t="s">
        <v>98</v>
      </c>
      <c r="B81" s="48" t="s">
        <v>184</v>
      </c>
      <c r="C81" s="25" t="s">
        <v>185</v>
      </c>
      <c r="D81" s="67" t="s">
        <v>258</v>
      </c>
      <c r="E81" s="67" t="s">
        <v>258</v>
      </c>
      <c r="F81" s="67" t="s">
        <v>258</v>
      </c>
      <c r="G81" s="67" t="s">
        <v>258</v>
      </c>
      <c r="H81" s="67" t="s">
        <v>258</v>
      </c>
      <c r="I81" s="67" t="s">
        <v>258</v>
      </c>
      <c r="J81" s="67" t="s">
        <v>258</v>
      </c>
      <c r="K81" s="67" t="s">
        <v>258</v>
      </c>
      <c r="L81" s="67" t="s">
        <v>258</v>
      </c>
      <c r="M81" s="67" t="s">
        <v>258</v>
      </c>
      <c r="N81" s="67" t="s">
        <v>258</v>
      </c>
      <c r="O81" s="67" t="s">
        <v>258</v>
      </c>
      <c r="P81" s="67" t="s">
        <v>258</v>
      </c>
      <c r="Q81" s="67" t="s">
        <v>258</v>
      </c>
      <c r="R81" s="67" t="s">
        <v>258</v>
      </c>
      <c r="S81" s="67" t="s">
        <v>258</v>
      </c>
      <c r="T81" s="67" t="s">
        <v>258</v>
      </c>
      <c r="U81" s="67" t="s">
        <v>258</v>
      </c>
      <c r="V81" s="67" t="s">
        <v>258</v>
      </c>
      <c r="W81" s="67" t="s">
        <v>258</v>
      </c>
      <c r="X81" s="67" t="s">
        <v>258</v>
      </c>
    </row>
    <row r="82" ht="78.75">
      <c r="A82" s="24" t="s">
        <v>101</v>
      </c>
      <c r="B82" s="48" t="s">
        <v>186</v>
      </c>
      <c r="C82" s="25" t="s">
        <v>187</v>
      </c>
      <c r="D82" s="67" t="s">
        <v>258</v>
      </c>
      <c r="E82" s="67" t="s">
        <v>258</v>
      </c>
      <c r="F82" s="67" t="s">
        <v>258</v>
      </c>
      <c r="G82" s="67" t="s">
        <v>258</v>
      </c>
      <c r="H82" s="67" t="s">
        <v>258</v>
      </c>
      <c r="I82" s="67" t="s">
        <v>258</v>
      </c>
      <c r="J82" s="67" t="s">
        <v>258</v>
      </c>
      <c r="K82" s="67" t="s">
        <v>258</v>
      </c>
      <c r="L82" s="67" t="s">
        <v>258</v>
      </c>
      <c r="M82" s="67" t="s">
        <v>258</v>
      </c>
      <c r="N82" s="67" t="s">
        <v>258</v>
      </c>
      <c r="O82" s="67" t="s">
        <v>258</v>
      </c>
      <c r="P82" s="67" t="s">
        <v>258</v>
      </c>
      <c r="Q82" s="67" t="s">
        <v>258</v>
      </c>
      <c r="R82" s="67" t="s">
        <v>258</v>
      </c>
      <c r="S82" s="67" t="s">
        <v>258</v>
      </c>
      <c r="T82" s="67" t="s">
        <v>258</v>
      </c>
      <c r="U82" s="67" t="s">
        <v>258</v>
      </c>
      <c r="V82" s="67" t="s">
        <v>258</v>
      </c>
      <c r="W82" s="67" t="s">
        <v>258</v>
      </c>
      <c r="X82" s="67" t="s">
        <v>258</v>
      </c>
    </row>
    <row r="83" ht="78.75">
      <c r="A83" s="24" t="s">
        <v>104</v>
      </c>
      <c r="B83" s="48" t="s">
        <v>188</v>
      </c>
      <c r="C83" s="25" t="s">
        <v>189</v>
      </c>
      <c r="D83" s="67" t="s">
        <v>258</v>
      </c>
      <c r="E83" s="67" t="s">
        <v>258</v>
      </c>
      <c r="F83" s="67" t="s">
        <v>258</v>
      </c>
      <c r="G83" s="67" t="s">
        <v>258</v>
      </c>
      <c r="H83" s="67" t="s">
        <v>258</v>
      </c>
      <c r="I83" s="67" t="s">
        <v>258</v>
      </c>
      <c r="J83" s="67" t="s">
        <v>258</v>
      </c>
      <c r="K83" s="67" t="s">
        <v>258</v>
      </c>
      <c r="L83" s="67" t="s">
        <v>258</v>
      </c>
      <c r="M83" s="67" t="s">
        <v>258</v>
      </c>
      <c r="N83" s="67" t="s">
        <v>258</v>
      </c>
      <c r="O83" s="67" t="s">
        <v>258</v>
      </c>
      <c r="P83" s="67" t="s">
        <v>258</v>
      </c>
      <c r="Q83" s="67" t="s">
        <v>258</v>
      </c>
      <c r="R83" s="67" t="s">
        <v>258</v>
      </c>
      <c r="S83" s="67" t="s">
        <v>258</v>
      </c>
      <c r="T83" s="67" t="s">
        <v>258</v>
      </c>
      <c r="U83" s="67" t="s">
        <v>258</v>
      </c>
      <c r="V83" s="67" t="s">
        <v>258</v>
      </c>
      <c r="W83" s="67" t="s">
        <v>258</v>
      </c>
      <c r="X83" s="67" t="s">
        <v>258</v>
      </c>
    </row>
    <row r="84" ht="78.75">
      <c r="A84" s="24" t="s">
        <v>107</v>
      </c>
      <c r="B84" s="48" t="s">
        <v>190</v>
      </c>
      <c r="C84" s="25" t="s">
        <v>191</v>
      </c>
      <c r="D84" s="67" t="s">
        <v>258</v>
      </c>
      <c r="E84" s="67" t="s">
        <v>258</v>
      </c>
      <c r="F84" s="67" t="s">
        <v>258</v>
      </c>
      <c r="G84" s="67" t="s">
        <v>258</v>
      </c>
      <c r="H84" s="67" t="s">
        <v>258</v>
      </c>
      <c r="I84" s="67" t="s">
        <v>258</v>
      </c>
      <c r="J84" s="67" t="s">
        <v>258</v>
      </c>
      <c r="K84" s="67" t="s">
        <v>258</v>
      </c>
      <c r="L84" s="67" t="s">
        <v>258</v>
      </c>
      <c r="M84" s="67" t="s">
        <v>258</v>
      </c>
      <c r="N84" s="67" t="s">
        <v>258</v>
      </c>
      <c r="O84" s="67" t="s">
        <v>258</v>
      </c>
      <c r="P84" s="67" t="s">
        <v>258</v>
      </c>
      <c r="Q84" s="67" t="s">
        <v>258</v>
      </c>
      <c r="R84" s="67" t="s">
        <v>258</v>
      </c>
      <c r="S84" s="67" t="s">
        <v>258</v>
      </c>
      <c r="T84" s="67" t="s">
        <v>258</v>
      </c>
      <c r="U84" s="67" t="s">
        <v>258</v>
      </c>
      <c r="V84" s="67" t="s">
        <v>258</v>
      </c>
      <c r="W84" s="67" t="s">
        <v>258</v>
      </c>
      <c r="X84" s="67" t="s">
        <v>258</v>
      </c>
    </row>
    <row r="85" ht="78.75">
      <c r="A85" s="24" t="s">
        <v>110</v>
      </c>
      <c r="B85" s="48" t="s">
        <v>192</v>
      </c>
      <c r="C85" s="25" t="s">
        <v>193</v>
      </c>
      <c r="D85" s="67" t="s">
        <v>258</v>
      </c>
      <c r="E85" s="67" t="s">
        <v>258</v>
      </c>
      <c r="F85" s="67" t="s">
        <v>258</v>
      </c>
      <c r="G85" s="67" t="s">
        <v>258</v>
      </c>
      <c r="H85" s="67" t="s">
        <v>258</v>
      </c>
      <c r="I85" s="67" t="s">
        <v>258</v>
      </c>
      <c r="J85" s="67" t="s">
        <v>258</v>
      </c>
      <c r="K85" s="67" t="s">
        <v>258</v>
      </c>
      <c r="L85" s="67" t="s">
        <v>258</v>
      </c>
      <c r="M85" s="67" t="s">
        <v>258</v>
      </c>
      <c r="N85" s="67" t="s">
        <v>258</v>
      </c>
      <c r="O85" s="67" t="s">
        <v>258</v>
      </c>
      <c r="P85" s="67" t="s">
        <v>258</v>
      </c>
      <c r="Q85" s="67" t="s">
        <v>258</v>
      </c>
      <c r="R85" s="67" t="s">
        <v>258</v>
      </c>
      <c r="S85" s="67" t="s">
        <v>258</v>
      </c>
      <c r="T85" s="67" t="s">
        <v>258</v>
      </c>
      <c r="U85" s="67" t="s">
        <v>258</v>
      </c>
      <c r="V85" s="67" t="s">
        <v>258</v>
      </c>
      <c r="W85" s="67" t="s">
        <v>258</v>
      </c>
      <c r="X85" s="67" t="s">
        <v>258</v>
      </c>
    </row>
  </sheetData>
  <sheetProtection password="0" autoFilter="0" content="1" deleteColumns="0" deleteRows="0" formatCells="0" formatColumns="0" formatRows="0" insertColumns="0" insertHyperlinks="0" insertRows="0" pivotTables="0" selectLockedCells="1" selectUnlockedCells="1" sheet="0" sort="0"/>
  <mergeCells count="29">
    <mergeCell ref="A4:X4"/>
    <mergeCell ref="A5:X5"/>
    <mergeCell ref="A6:X6"/>
    <mergeCell ref="A7:X7"/>
    <mergeCell ref="A8:X8"/>
    <mergeCell ref="A9:X9"/>
    <mergeCell ref="A10:V10"/>
    <mergeCell ref="A11:A13"/>
    <mergeCell ref="B11:B13"/>
    <mergeCell ref="C11:C13"/>
    <mergeCell ref="D11:D13"/>
    <mergeCell ref="E11:E13"/>
    <mergeCell ref="F11:F13"/>
    <mergeCell ref="G11:G13"/>
    <mergeCell ref="H11:K11"/>
    <mergeCell ref="L11:M12"/>
    <mergeCell ref="N11:N13"/>
    <mergeCell ref="O11:O13"/>
    <mergeCell ref="P11:P13"/>
    <mergeCell ref="Q11:Q13"/>
    <mergeCell ref="R11:U11"/>
    <mergeCell ref="V11:V13"/>
    <mergeCell ref="W11:X12"/>
    <mergeCell ref="H12:H13"/>
    <mergeCell ref="I12:I13"/>
    <mergeCell ref="J12:J13"/>
    <mergeCell ref="K12:K13"/>
    <mergeCell ref="R12:S12"/>
    <mergeCell ref="T12:U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4" zoomScale="90" workbookViewId="0">
      <selection activeCell="D16" activeCellId="0" sqref="D16"/>
    </sheetView>
  </sheetViews>
  <sheetFormatPr defaultColWidth="8" defaultRowHeight="15"/>
  <cols>
    <col bestFit="0" customWidth="1" min="1" max="1" style="249" width="10.5"/>
    <col bestFit="0" customWidth="1" min="2" max="2" style="233" width="37.375"/>
    <col bestFit="0" customWidth="1" min="3" max="3" style="233" width="21.5"/>
    <col bestFit="0" customWidth="1" min="4" max="4" style="233" width="18.875"/>
    <col bestFit="0" customWidth="1" min="5" max="5" style="233" width="10.875"/>
    <col bestFit="0" customWidth="1" min="6" max="6" style="233" width="8.5"/>
    <col bestFit="0" customWidth="0" min="7" max="16384" style="233" width="9"/>
  </cols>
  <sheetData>
    <row r="1" ht="17.25">
      <c r="F1" s="2" t="s">
        <v>1006</v>
      </c>
    </row>
    <row r="2" ht="17.25">
      <c r="F2" s="4" t="s">
        <v>1</v>
      </c>
    </row>
    <row r="3" ht="17.25">
      <c r="F3" s="4" t="s">
        <v>2</v>
      </c>
    </row>
    <row r="5" ht="33.75" customHeight="1">
      <c r="A5" s="327" t="s">
        <v>1007</v>
      </c>
      <c r="B5" s="327"/>
      <c r="C5" s="327"/>
      <c r="D5" s="327"/>
      <c r="E5" s="327"/>
      <c r="F5" s="327"/>
    </row>
    <row r="6" ht="15.75">
      <c r="A6" s="298"/>
      <c r="B6" s="24"/>
      <c r="C6" s="24"/>
      <c r="D6" s="24"/>
      <c r="E6" s="24"/>
      <c r="F6" s="24"/>
    </row>
    <row r="7" ht="15.75">
      <c r="A7" s="9" t="s">
        <v>368</v>
      </c>
      <c r="B7" s="9"/>
      <c r="C7" s="9"/>
      <c r="D7" s="9"/>
      <c r="E7" s="9"/>
      <c r="F7" s="9"/>
      <c r="G7" s="224"/>
      <c r="H7" s="224"/>
      <c r="I7" s="224"/>
      <c r="J7" s="224"/>
      <c r="K7" s="224"/>
      <c r="L7" s="224"/>
      <c r="M7" s="224"/>
      <c r="N7" s="303"/>
      <c r="O7" s="234"/>
    </row>
    <row r="8" ht="15.75">
      <c r="A8" s="8" t="s">
        <v>945</v>
      </c>
      <c r="B8" s="8"/>
      <c r="C8" s="8"/>
      <c r="D8" s="8"/>
      <c r="E8" s="8"/>
      <c r="F8" s="8"/>
      <c r="G8" s="59"/>
      <c r="H8" s="59"/>
      <c r="I8" s="59"/>
      <c r="J8" s="59"/>
      <c r="K8" s="59"/>
      <c r="L8" s="59"/>
      <c r="M8" s="59"/>
      <c r="N8" s="303"/>
      <c r="O8" s="234"/>
    </row>
    <row r="9" ht="15.75">
      <c r="A9" s="8"/>
      <c r="B9" s="8"/>
      <c r="C9" s="8"/>
      <c r="D9" s="8"/>
      <c r="E9" s="8"/>
      <c r="F9" s="8"/>
      <c r="G9" s="8"/>
      <c r="H9" s="8"/>
      <c r="I9" s="8"/>
      <c r="J9" s="8"/>
      <c r="K9" s="8"/>
      <c r="L9" s="8"/>
      <c r="M9" s="8"/>
      <c r="N9" s="303"/>
      <c r="O9" s="234"/>
    </row>
    <row r="10" ht="15.75">
      <c r="A10" s="12" t="s">
        <v>369</v>
      </c>
      <c r="B10" s="12"/>
      <c r="C10" s="12"/>
      <c r="D10" s="12"/>
      <c r="E10" s="12"/>
      <c r="F10" s="12"/>
    </row>
    <row r="11" s="328" customFormat="1" ht="15">
      <c r="B11" s="233"/>
      <c r="C11" s="233"/>
      <c r="D11" s="233"/>
      <c r="E11" s="233"/>
      <c r="F11" s="233"/>
    </row>
    <row r="12" s="329" customFormat="1" ht="34.5" customHeight="1">
      <c r="A12" s="237" t="s">
        <v>769</v>
      </c>
      <c r="B12" s="237" t="s">
        <v>1008</v>
      </c>
      <c r="C12" s="237" t="s">
        <v>1009</v>
      </c>
      <c r="D12" s="237" t="s">
        <v>1010</v>
      </c>
      <c r="E12" s="237" t="s">
        <v>1011</v>
      </c>
      <c r="F12" s="237"/>
    </row>
    <row r="13" s="328" customFormat="1" ht="34.5" customHeight="1">
      <c r="A13" s="237"/>
      <c r="B13" s="237"/>
      <c r="C13" s="237"/>
      <c r="D13" s="237"/>
      <c r="E13" s="237" t="s">
        <v>1012</v>
      </c>
      <c r="F13" s="254" t="s">
        <v>1013</v>
      </c>
    </row>
    <row r="14" s="328" customFormat="1" ht="15.75" customHeight="1">
      <c r="A14" s="237">
        <v>1</v>
      </c>
      <c r="B14" s="237">
        <v>2</v>
      </c>
      <c r="C14" s="237">
        <v>3</v>
      </c>
      <c r="D14" s="237">
        <v>4</v>
      </c>
      <c r="E14" s="330" t="s">
        <v>41</v>
      </c>
      <c r="F14" s="331" t="s">
        <v>42</v>
      </c>
    </row>
    <row r="15" s="234" customFormat="1" ht="82.900000000000006" customHeight="1">
      <c r="A15" s="242">
        <v>1</v>
      </c>
      <c r="B15" s="247" t="s">
        <v>1014</v>
      </c>
      <c r="C15" s="237" t="s">
        <v>1015</v>
      </c>
      <c r="D15" s="247"/>
      <c r="E15" s="332">
        <v>4.4000000000000004</v>
      </c>
      <c r="F15" s="333">
        <v>4.5999999999999996</v>
      </c>
    </row>
    <row r="16" s="234" customFormat="1" ht="62.450000000000003" customHeight="1">
      <c r="A16" s="242">
        <v>2</v>
      </c>
      <c r="B16" s="247" t="s">
        <v>1016</v>
      </c>
      <c r="C16" s="237" t="s">
        <v>258</v>
      </c>
      <c r="D16" s="237" t="s">
        <v>258</v>
      </c>
      <c r="E16" s="237" t="s">
        <v>258</v>
      </c>
      <c r="F16" s="237" t="s">
        <v>258</v>
      </c>
    </row>
    <row r="17" s="234" customFormat="1" ht="66" customHeight="1">
      <c r="A17" s="242">
        <v>3</v>
      </c>
      <c r="B17" s="247" t="s">
        <v>1016</v>
      </c>
      <c r="C17" s="237" t="s">
        <v>258</v>
      </c>
      <c r="D17" s="237" t="s">
        <v>258</v>
      </c>
      <c r="E17" s="237" t="s">
        <v>258</v>
      </c>
      <c r="F17" s="237" t="s">
        <v>258</v>
      </c>
    </row>
    <row r="18" s="234" customFormat="1" ht="48.75" customHeight="1">
      <c r="A18" s="235"/>
      <c r="B18" s="334"/>
      <c r="C18" s="334"/>
      <c r="D18" s="334"/>
      <c r="E18" s="334"/>
      <c r="F18" s="334"/>
      <c r="G18" s="233"/>
    </row>
    <row r="19" s="234" customFormat="1" ht="15">
      <c r="A19" s="235"/>
    </row>
    <row r="20" s="234" customFormat="1" ht="15">
      <c r="A20" s="235"/>
    </row>
    <row r="21" s="234" customFormat="1" ht="51.75" customHeight="1">
      <c r="A21" s="235"/>
      <c r="G21" s="335"/>
    </row>
    <row r="22" s="234" customFormat="1" ht="31.5" customHeight="1">
      <c r="A22" s="235"/>
      <c r="G22" s="336"/>
    </row>
    <row r="23" s="234" customFormat="1" ht="49.5" customHeight="1">
      <c r="A23" s="235"/>
      <c r="G23" s="337"/>
    </row>
    <row r="24" s="234" customFormat="1" ht="49.5" customHeight="1">
      <c r="A24" s="235"/>
      <c r="B24" s="338"/>
      <c r="C24" s="338"/>
      <c r="D24" s="338"/>
      <c r="E24" s="338"/>
      <c r="F24" s="338"/>
      <c r="G24" s="337"/>
    </row>
    <row r="25" s="234" customFormat="1" ht="29.25" customHeight="1">
      <c r="A25" s="235"/>
      <c r="B25" s="235"/>
      <c r="C25" s="235"/>
      <c r="D25" s="235"/>
      <c r="E25" s="235"/>
      <c r="F25" s="235"/>
      <c r="G25" s="337"/>
    </row>
    <row r="26" ht="15">
      <c r="G26" s="337"/>
    </row>
    <row r="27" ht="15.75" customHeight="1">
      <c r="G27" s="337"/>
    </row>
    <row r="28" ht="43.5" customHeight="1">
      <c r="G28" s="337"/>
    </row>
    <row r="29" ht="15.75" customHeight="1">
      <c r="G29" s="337"/>
    </row>
    <row r="30" ht="45" customHeight="1">
      <c r="G30" s="337"/>
    </row>
    <row r="31" ht="46.5" customHeight="1">
      <c r="G31" s="337"/>
    </row>
    <row r="32" ht="52.5" customHeight="1">
      <c r="G32" s="337"/>
    </row>
    <row r="33" ht="30" customHeight="1">
      <c r="G33" s="337"/>
    </row>
    <row r="34" ht="15.75" customHeight="1">
      <c r="G34" s="337"/>
    </row>
    <row r="35" ht="15.75" customHeight="1">
      <c r="G35" s="337"/>
    </row>
    <row r="36" ht="15.75" customHeight="1">
      <c r="G36" s="337"/>
    </row>
    <row r="37" ht="15.75" customHeight="1">
      <c r="G37" s="337"/>
    </row>
    <row r="38" ht="42.75" customHeight="1">
      <c r="G38" s="337"/>
    </row>
    <row r="39" ht="43.5" customHeight="1">
      <c r="G39" s="337"/>
    </row>
    <row r="40" ht="54" customHeight="1">
      <c r="G40" s="337"/>
    </row>
    <row r="41" ht="15.75" customHeight="1">
      <c r="G41" s="337"/>
    </row>
    <row r="42" ht="50.25" customHeight="1">
      <c r="G42" s="337"/>
    </row>
    <row r="43" ht="34.5" customHeight="1">
      <c r="G43" s="337"/>
    </row>
    <row r="44" ht="15.75" customHeight="1">
      <c r="G44" s="337"/>
    </row>
    <row r="45" ht="15.75" customHeight="1">
      <c r="G45" s="337"/>
    </row>
    <row r="46" ht="35.25" customHeight="1">
      <c r="G46" s="337"/>
    </row>
    <row r="47" ht="45" customHeight="1">
      <c r="G47" s="337"/>
    </row>
    <row r="48" ht="78.75" customHeight="1">
      <c r="G48" s="337"/>
    </row>
    <row r="49" ht="45.75" customHeight="1">
      <c r="G49" s="337"/>
    </row>
    <row r="50" s="234" customFormat="1" ht="102" customHeight="1">
      <c r="A50" s="235"/>
    </row>
    <row r="51" s="234" customFormat="1" ht="54.75" customHeight="1">
      <c r="A51" s="235"/>
    </row>
    <row r="52" s="234" customFormat="1" ht="15">
      <c r="A52" s="235"/>
    </row>
    <row r="53" s="234" customFormat="1" ht="15">
      <c r="A53" s="235"/>
    </row>
    <row r="54" ht="38.25" customHeight="1">
      <c r="G54" s="337"/>
    </row>
    <row r="55" ht="15.75" customHeight="1">
      <c r="G55" s="337"/>
    </row>
    <row r="56" ht="15.75" customHeight="1">
      <c r="G56" s="337"/>
    </row>
    <row r="57" ht="15.75" customHeight="1">
      <c r="G57" s="337"/>
    </row>
    <row r="58" ht="102" customHeight="1">
      <c r="G58" s="337"/>
    </row>
    <row r="59" ht="57.75" customHeight="1">
      <c r="G59" s="337"/>
    </row>
    <row r="60" ht="48" customHeight="1">
      <c r="G60" s="337"/>
    </row>
    <row r="61" ht="15.75" customHeight="1">
      <c r="G61" s="337"/>
    </row>
    <row r="62" ht="30.75" customHeight="1">
      <c r="G62" s="337"/>
    </row>
    <row r="63" ht="15.75" customHeight="1">
      <c r="G63" s="337"/>
    </row>
    <row r="64" ht="15.75" customHeight="1">
      <c r="G64" s="337"/>
    </row>
    <row r="65" ht="15.75" customHeight="1">
      <c r="G65" s="337"/>
    </row>
    <row r="66" ht="15.75" customHeight="1">
      <c r="G66" s="337"/>
    </row>
    <row r="67" ht="15.75" customHeight="1">
      <c r="G67" s="337"/>
    </row>
    <row r="68" ht="15.75" customHeight="1">
      <c r="G68" s="337"/>
    </row>
    <row r="69" ht="15.75" customHeight="1">
      <c r="G69" s="337"/>
    </row>
    <row r="70" ht="15.75" customHeight="1">
      <c r="G70" s="337"/>
    </row>
    <row r="71" ht="15.75" customHeight="1">
      <c r="G71" s="337"/>
    </row>
    <row r="72" ht="15.75" customHeight="1">
      <c r="G72" s="337"/>
    </row>
    <row r="73" ht="15.75" customHeight="1">
      <c r="G73" s="337"/>
    </row>
    <row r="74" s="234" customFormat="1" ht="15.75" customHeight="1">
      <c r="A74" s="235"/>
    </row>
    <row r="75" ht="15">
      <c r="G75" s="337"/>
    </row>
    <row r="76" ht="45" customHeight="1">
      <c r="G76" s="339"/>
    </row>
    <row r="77" ht="15">
      <c r="B77" s="233"/>
      <c r="C77" s="233"/>
      <c r="D77" s="233"/>
      <c r="E77" s="233"/>
      <c r="F77" s="233"/>
      <c r="G77" s="339"/>
    </row>
    <row r="78" s="249" customFormat="1" ht="19.5" customHeight="1">
      <c r="B78" s="233"/>
      <c r="C78" s="233"/>
      <c r="D78" s="233"/>
      <c r="E78" s="233"/>
      <c r="F78" s="233"/>
      <c r="G78" s="233"/>
    </row>
    <row r="83" s="249" customFormat="1" ht="15"/>
  </sheetData>
  <sheetProtection password="0" autoFilter="0" content="1" deleteColumns="0" deleteRows="0" formatCells="0" formatColumns="0" formatRows="0" insertColumns="0" insertHyperlinks="0" insertRows="0" pivotTables="0" selectLockedCells="1" selectUnlockedCells="1" sheet="0" sort="0"/>
  <mergeCells count="10">
    <mergeCell ref="A5:F5"/>
    <mergeCell ref="A7:F7"/>
    <mergeCell ref="A8:F8"/>
    <mergeCell ref="A9:F9"/>
    <mergeCell ref="A10:F10"/>
    <mergeCell ref="A12:A13"/>
    <mergeCell ref="B12:B13"/>
    <mergeCell ref="C12:C13"/>
    <mergeCell ref="D12:D13"/>
    <mergeCell ref="E12:F12"/>
  </mergeCells>
  <printOptions headings="0" gridLines="0"/>
  <pageMargins left="0.70866141732283472" right="0.70866141732283472" top="0.74803149606299213" bottom="0.74803149606299213" header="0.31496062992125978" footer="0.31496062992125978"/>
  <pageSetup paperSize="9" scale="76" firstPageNumber="1" fitToWidth="1" fitToHeight="1" pageOrder="downThenOver" orientation="portrait" usePrinterDefaults="1" blackAndWhite="0" draft="0" cellComments="none" useFirstPageNumber="0" errors="displayed" horizontalDpi="600" verticalDpi="600" copies="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110" workbookViewId="0">
      <selection activeCell="F16" activeCellId="0" sqref="F16"/>
    </sheetView>
  </sheetViews>
  <sheetFormatPr defaultColWidth="8" defaultRowHeight="15"/>
  <cols>
    <col bestFit="0" customWidth="1" min="1" max="1" style="13" width="7.25"/>
    <col bestFit="0" customWidth="1" min="2" max="2" style="13" width="49.625"/>
    <col bestFit="0" customWidth="1" min="3" max="3" style="13" width="11.5"/>
    <col bestFit="0" customWidth="1" min="4" max="4" style="13" width="12.375"/>
    <col bestFit="0" customWidth="1" min="5" max="5" style="13" width="16.5"/>
    <col bestFit="0" customWidth="1" min="6" max="6" style="13" width="14.375"/>
    <col bestFit="0" customWidth="1" min="7" max="7" style="13" width="4.5"/>
    <col bestFit="0" customWidth="1" min="8" max="8" style="13" width="6"/>
    <col bestFit="0" customWidth="1" min="9" max="10" style="13" width="5.75"/>
    <col bestFit="0" customWidth="1" min="11" max="11" style="13" width="5"/>
    <col bestFit="0" customWidth="1" min="12" max="12" style="13" width="4.75"/>
    <col bestFit="0" customWidth="1" min="13" max="13" style="13" width="4.375"/>
    <col bestFit="0" customWidth="1" min="14" max="14" style="13" width="4.25"/>
    <col bestFit="0" customWidth="1" min="15" max="15" style="13" width="5.75"/>
    <col bestFit="0" customWidth="1" min="16" max="16" style="13" width="6.25"/>
    <col bestFit="0" customWidth="1" min="17" max="17" style="13" width="4.625"/>
    <col bestFit="0" customWidth="1" min="18" max="18" style="13" width="4.375"/>
    <col bestFit="0" customWidth="1" min="19" max="20" style="13" width="3.375"/>
    <col bestFit="0" customWidth="1" min="21" max="21" style="13" width="4.125"/>
    <col bestFit="0" customWidth="1" min="22" max="24" style="13" width="5.75"/>
    <col bestFit="0" customWidth="1" min="25" max="25" style="13" width="3.875"/>
    <col bestFit="0" customWidth="1" min="26" max="26" style="13" width="4.5"/>
    <col bestFit="0" customWidth="1" min="27" max="27" style="13" width="3.875"/>
    <col bestFit="0" customWidth="1" min="28" max="28" style="13" width="4.375"/>
    <col bestFit="0" customWidth="1" min="29" max="31" style="13" width="5.75"/>
    <col bestFit="0" customWidth="1" min="32" max="32" style="13" width="6.125"/>
    <col bestFit="0" customWidth="1" min="33" max="33" style="13" width="5.75"/>
    <col bestFit="0" customWidth="1" min="34" max="34" style="13" width="6.5"/>
    <col bestFit="0" customWidth="1" min="35" max="35" style="13" width="3.5"/>
    <col bestFit="0" customWidth="1" min="36" max="36" style="13" width="5.75"/>
    <col bestFit="0" customWidth="1" min="37" max="37" style="13" width="16.125"/>
    <col bestFit="0" customWidth="1" min="38" max="38" style="13" width="21.25"/>
    <col bestFit="0" customWidth="1" min="39" max="39" style="13" width="12.625"/>
    <col bestFit="0" customWidth="1" min="40" max="40" style="13" width="22.375"/>
    <col bestFit="0" customWidth="1" min="41" max="41" style="13" width="10.875"/>
    <col bestFit="0" customWidth="1" min="42" max="42" style="13" width="17.375"/>
    <col bestFit="0" customWidth="1" min="43" max="44" style="13" width="4.125"/>
    <col bestFit="0" customWidth="1" min="45" max="45" style="13" width="3.75"/>
    <col bestFit="0" customWidth="1" min="46" max="46" style="13" width="3.875"/>
    <col bestFit="0" customWidth="1" min="47" max="47" style="13" width="4.5"/>
    <col bestFit="0" customWidth="1" min="48" max="48" style="13" width="5"/>
    <col bestFit="0" customWidth="1" min="49" max="49" style="13" width="5.5"/>
    <col bestFit="0" customWidth="1" min="50" max="50" style="13" width="5.75"/>
    <col bestFit="0" customWidth="1" min="51" max="51" style="13" width="5.5"/>
    <col bestFit="0" customWidth="1" min="52" max="53" style="13" width="5"/>
    <col bestFit="0" customWidth="1" min="54" max="54" style="13" width="12.875"/>
    <col bestFit="0" customWidth="1" min="55" max="64" style="13" width="5"/>
    <col bestFit="0" customWidth="0" min="65" max="16384" style="13" width="9"/>
  </cols>
  <sheetData>
    <row r="1" ht="17.25">
      <c r="F1" s="2" t="s">
        <v>1017</v>
      </c>
      <c r="L1" s="13"/>
      <c r="M1" s="62"/>
      <c r="N1" s="13"/>
      <c r="O1" s="13"/>
      <c r="P1" s="13"/>
      <c r="Q1" s="13"/>
      <c r="R1" s="13"/>
      <c r="S1" s="13"/>
      <c r="T1" s="13"/>
      <c r="U1" s="13"/>
      <c r="V1" s="13"/>
    </row>
    <row r="2" ht="17.25">
      <c r="F2" s="4" t="s">
        <v>1</v>
      </c>
      <c r="L2" s="13"/>
      <c r="M2" s="62"/>
      <c r="N2" s="13"/>
      <c r="O2" s="13"/>
      <c r="P2" s="13"/>
      <c r="Q2" s="13"/>
      <c r="R2" s="13"/>
      <c r="S2" s="13"/>
      <c r="T2" s="13"/>
      <c r="U2" s="13"/>
      <c r="V2" s="13"/>
    </row>
    <row r="3" ht="17.25">
      <c r="F3" s="4" t="s">
        <v>2</v>
      </c>
      <c r="L3" s="13"/>
      <c r="M3" s="62"/>
      <c r="N3" s="13"/>
      <c r="O3" s="13"/>
      <c r="P3" s="13"/>
      <c r="Q3" s="13"/>
      <c r="R3" s="13"/>
      <c r="S3" s="13"/>
      <c r="T3" s="13"/>
      <c r="U3" s="13"/>
      <c r="V3" s="13"/>
    </row>
    <row r="4" ht="17.25">
      <c r="F4" s="4"/>
      <c r="L4" s="13"/>
      <c r="M4" s="62"/>
      <c r="N4" s="13"/>
      <c r="O4" s="13"/>
      <c r="P4" s="13"/>
      <c r="Q4" s="13"/>
      <c r="R4" s="13"/>
      <c r="S4" s="13"/>
      <c r="T4" s="13"/>
      <c r="U4" s="13"/>
      <c r="V4" s="13"/>
    </row>
    <row r="5" ht="15.75">
      <c r="A5" s="340" t="s">
        <v>1018</v>
      </c>
      <c r="B5" s="340"/>
      <c r="C5" s="340"/>
      <c r="D5" s="340"/>
      <c r="E5" s="340"/>
      <c r="F5" s="340"/>
      <c r="L5" s="13"/>
      <c r="M5" s="62"/>
      <c r="N5" s="13"/>
      <c r="O5" s="13"/>
      <c r="P5" s="13"/>
      <c r="Q5" s="13"/>
      <c r="R5" s="13"/>
      <c r="S5" s="13"/>
      <c r="T5" s="13"/>
      <c r="U5" s="13"/>
      <c r="V5" s="13"/>
    </row>
    <row r="6" ht="15.75">
      <c r="G6" s="13"/>
      <c r="H6" s="13"/>
      <c r="I6" s="13"/>
      <c r="J6" s="13"/>
      <c r="K6" s="13"/>
      <c r="L6" s="13"/>
      <c r="M6" s="62"/>
      <c r="N6" s="62"/>
      <c r="O6" s="62"/>
      <c r="P6" s="62"/>
      <c r="Q6" s="62"/>
      <c r="R6" s="62"/>
      <c r="S6" s="62"/>
      <c r="T6" s="62"/>
      <c r="U6" s="62"/>
      <c r="V6" s="62"/>
      <c r="W6" s="62"/>
      <c r="X6" s="62"/>
      <c r="Y6" s="62"/>
      <c r="Z6" s="62"/>
      <c r="AA6" s="13"/>
      <c r="AB6" s="62"/>
      <c r="AC6" s="13"/>
      <c r="AD6" s="13"/>
      <c r="AE6" s="13"/>
      <c r="AF6" s="13"/>
      <c r="AG6" s="13"/>
      <c r="AH6" s="13"/>
      <c r="AI6" s="13"/>
      <c r="AJ6" s="13"/>
      <c r="AK6" s="13"/>
      <c r="AL6" s="13"/>
      <c r="AM6" s="13"/>
      <c r="AN6" s="13"/>
      <c r="AO6" s="13"/>
      <c r="AP6" s="13"/>
      <c r="AQ6" s="13"/>
      <c r="AR6" s="13"/>
      <c r="AS6" s="13"/>
    </row>
    <row r="7" ht="15.75">
      <c r="A7" s="9" t="s">
        <v>368</v>
      </c>
      <c r="B7" s="9"/>
      <c r="C7" s="9"/>
      <c r="D7" s="9"/>
      <c r="E7" s="9"/>
      <c r="F7" s="9"/>
      <c r="G7" s="224"/>
      <c r="H7" s="224"/>
      <c r="I7" s="224"/>
      <c r="J7" s="224"/>
      <c r="K7" s="224"/>
      <c r="L7" s="224"/>
      <c r="M7" s="62"/>
      <c r="N7" s="62"/>
      <c r="O7" s="62"/>
      <c r="P7" s="62"/>
      <c r="Q7" s="62"/>
      <c r="R7" s="62"/>
      <c r="S7" s="62"/>
      <c r="T7" s="62"/>
      <c r="U7" s="62"/>
      <c r="V7" s="62"/>
      <c r="W7" s="62"/>
      <c r="X7" s="62"/>
      <c r="Y7" s="62"/>
      <c r="Z7" s="62"/>
      <c r="AA7" s="13"/>
      <c r="AB7" s="62"/>
      <c r="AC7" s="13"/>
      <c r="AD7" s="13"/>
      <c r="AE7" s="13"/>
      <c r="AF7" s="13"/>
      <c r="AG7" s="13"/>
      <c r="AH7" s="13"/>
      <c r="AI7" s="13"/>
      <c r="AJ7" s="13"/>
      <c r="AK7" s="13"/>
      <c r="AL7" s="13"/>
      <c r="AM7" s="13"/>
      <c r="AN7" s="13"/>
      <c r="AO7" s="13"/>
      <c r="AP7" s="13"/>
      <c r="AQ7" s="13"/>
      <c r="AR7" s="13"/>
      <c r="AS7" s="13"/>
    </row>
    <row r="8" ht="15.75">
      <c r="A8" s="9" t="s">
        <v>6</v>
      </c>
      <c r="B8" s="9"/>
      <c r="C8" s="9"/>
      <c r="D8" s="9"/>
      <c r="E8" s="9"/>
      <c r="F8" s="9"/>
      <c r="G8" s="282"/>
      <c r="H8" s="282"/>
      <c r="I8" s="282"/>
      <c r="J8" s="282"/>
      <c r="K8" s="282"/>
      <c r="L8" s="282"/>
      <c r="M8" s="62"/>
      <c r="N8" s="62"/>
      <c r="O8" s="62"/>
      <c r="P8" s="62"/>
      <c r="Q8" s="62"/>
      <c r="R8" s="62"/>
      <c r="S8" s="62"/>
      <c r="T8" s="62"/>
      <c r="U8" s="62"/>
      <c r="V8" s="62"/>
      <c r="W8" s="62"/>
      <c r="X8" s="62"/>
      <c r="Y8" s="62"/>
      <c r="Z8" s="62"/>
      <c r="AA8" s="13"/>
      <c r="AB8" s="62"/>
      <c r="AC8" s="13"/>
      <c r="AD8" s="13"/>
      <c r="AE8" s="13"/>
      <c r="AF8" s="13"/>
      <c r="AG8" s="13"/>
      <c r="AH8" s="13"/>
      <c r="AI8" s="13"/>
      <c r="AJ8" s="13"/>
      <c r="AK8" s="13"/>
      <c r="AL8" s="13"/>
      <c r="AM8" s="13"/>
      <c r="AN8" s="13"/>
      <c r="AO8" s="13"/>
      <c r="AP8" s="13"/>
      <c r="AQ8" s="13"/>
      <c r="AR8" s="13"/>
      <c r="AS8" s="13"/>
    </row>
    <row r="9" ht="15.75">
      <c r="A9" s="13"/>
      <c r="B9" s="13"/>
      <c r="C9" s="13"/>
      <c r="D9" s="13"/>
      <c r="E9" s="13"/>
      <c r="F9" s="13"/>
      <c r="G9" s="13"/>
      <c r="H9" s="13"/>
      <c r="I9" s="13"/>
      <c r="J9" s="13"/>
      <c r="K9" s="13"/>
      <c r="L9" s="13"/>
      <c r="M9" s="62"/>
      <c r="N9" s="62"/>
      <c r="O9" s="62"/>
      <c r="P9" s="62"/>
      <c r="Q9" s="62"/>
      <c r="R9" s="62"/>
      <c r="S9" s="62"/>
      <c r="T9" s="62"/>
      <c r="U9" s="62"/>
      <c r="V9" s="62"/>
      <c r="W9" s="62"/>
      <c r="X9" s="62"/>
      <c r="Y9" s="62"/>
      <c r="Z9" s="62"/>
      <c r="AA9" s="13"/>
      <c r="AB9" s="62"/>
      <c r="AC9" s="13"/>
      <c r="AD9" s="13"/>
      <c r="AE9" s="13"/>
      <c r="AF9" s="13"/>
      <c r="AG9" s="13"/>
      <c r="AH9" s="13"/>
      <c r="AI9" s="13"/>
      <c r="AJ9" s="13"/>
      <c r="AK9" s="13"/>
      <c r="AL9" s="13"/>
      <c r="AM9" s="13"/>
      <c r="AN9" s="13"/>
      <c r="AO9" s="13"/>
      <c r="AP9" s="13"/>
      <c r="AQ9" s="13"/>
      <c r="AR9" s="13"/>
      <c r="AS9" s="13"/>
    </row>
    <row r="10" ht="26.25" customHeight="1">
      <c r="A10" s="12" t="s">
        <v>369</v>
      </c>
      <c r="B10" s="12"/>
      <c r="C10" s="12"/>
      <c r="D10" s="12"/>
      <c r="E10" s="12"/>
      <c r="F10" s="1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row>
    <row r="11" ht="15" customHeight="1">
      <c r="A11" s="140"/>
      <c r="B11" s="140"/>
      <c r="C11" s="140"/>
      <c r="D11" s="140"/>
      <c r="E11" s="140"/>
      <c r="F11" s="140"/>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row>
    <row r="12" ht="18" customHeight="1">
      <c r="A12" s="145" t="s">
        <v>1019</v>
      </c>
      <c r="B12" s="145"/>
      <c r="C12" s="145"/>
      <c r="D12" s="145"/>
      <c r="E12" s="145"/>
      <c r="F12" s="145"/>
      <c r="G12" s="146"/>
      <c r="H12" s="146"/>
      <c r="I12" s="146"/>
      <c r="J12" s="146"/>
      <c r="K12" s="146"/>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row>
    <row r="13" ht="13.5" customHeight="1">
      <c r="A13" s="146" t="s">
        <v>1020</v>
      </c>
      <c r="B13" s="146"/>
      <c r="C13" s="146"/>
      <c r="D13" s="146"/>
      <c r="E13" s="146"/>
      <c r="F13" s="146"/>
      <c r="G13" s="146"/>
      <c r="H13" s="146"/>
      <c r="I13" s="146"/>
      <c r="J13" s="146"/>
      <c r="K13" s="146"/>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row>
    <row r="14" ht="36" customHeight="1">
      <c r="A14" s="152" t="s">
        <v>769</v>
      </c>
      <c r="B14" s="63" t="s">
        <v>1021</v>
      </c>
      <c r="C14" s="66" t="s">
        <v>1022</v>
      </c>
      <c r="D14" s="63" t="s">
        <v>1023</v>
      </c>
      <c r="E14" s="63"/>
      <c r="F14" s="63"/>
      <c r="H14" s="2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ht="16.5">
      <c r="A15" s="152"/>
      <c r="B15" s="63"/>
      <c r="C15" s="80"/>
      <c r="D15" s="63">
        <v>2018</v>
      </c>
      <c r="E15" s="63">
        <v>2019</v>
      </c>
      <c r="F15" s="63">
        <v>2020</v>
      </c>
      <c r="H15" s="2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ht="16.5">
      <c r="A16" s="152">
        <v>1</v>
      </c>
      <c r="B16" s="63">
        <v>2</v>
      </c>
      <c r="C16" s="152">
        <v>3</v>
      </c>
      <c r="D16" s="63">
        <v>4</v>
      </c>
      <c r="E16" s="152">
        <v>5</v>
      </c>
      <c r="F16" s="63">
        <v>6</v>
      </c>
      <c r="H16" s="2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ht="21.75" customHeight="1">
      <c r="A17" s="152"/>
      <c r="B17" s="341"/>
      <c r="C17" s="341"/>
      <c r="D17" s="342"/>
      <c r="E17" s="342"/>
      <c r="F17" s="342"/>
      <c r="H17" s="2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23" ht="15.75">
      <c r="K23" s="343"/>
    </row>
  </sheetData>
  <sheetProtection password="0" autoFilter="0" content="1" deleteColumns="0" deleteRows="0" formatCells="0" formatColumns="0" formatRows="0" insertColumns="0" insertHyperlinks="0" insertRows="0" pivotTables="0" selectLockedCells="1" selectUnlockedCells="1" sheet="0" sort="0"/>
  <mergeCells count="9">
    <mergeCell ref="A5:F5"/>
    <mergeCell ref="A7:F7"/>
    <mergeCell ref="A8:F8"/>
    <mergeCell ref="A10:F10"/>
    <mergeCell ref="A12:F12"/>
    <mergeCell ref="A14:A15"/>
    <mergeCell ref="B14:B15"/>
    <mergeCell ref="C14:C15"/>
    <mergeCell ref="D14:F14"/>
  </mergeCells>
  <printOptions headings="0" gridLines="0"/>
  <pageMargins left="0.70866141732283472" right="0.70866141732283472" top="0.74803149606299213" bottom="0.74803149606299213" header="0.31496062992125978" footer="0.31496062992125978"/>
  <pageSetup paperSize="9" scale="73" firstPageNumber="1" fitToWidth="1" fitToHeight="1" pageOrder="downThenOver" orientation="portrait" usePrinterDefaults="1" blackAndWhite="0" draft="0" cellComments="none" useFirstPageNumber="0" errors="displayed" horizontalDpi="600" verticalDpi="600" copies="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B12" activeCellId="0" sqref="B12"/>
    </sheetView>
  </sheetViews>
  <sheetFormatPr defaultColWidth="8" defaultRowHeight="15"/>
  <cols>
    <col bestFit="0" customWidth="1" min="2" max="2" style="0" width="77"/>
  </cols>
  <sheetData>
    <row r="1" ht="17.25">
      <c r="A1" s="249"/>
      <c r="B1" s="2" t="s">
        <v>1024</v>
      </c>
      <c r="C1" s="233"/>
      <c r="D1" s="233"/>
      <c r="E1" s="233"/>
      <c r="F1" s="233"/>
      <c r="G1" s="233"/>
      <c r="H1" s="233"/>
      <c r="I1" s="233"/>
    </row>
    <row r="2" ht="17.25">
      <c r="A2" s="249"/>
      <c r="B2" s="4" t="s">
        <v>1</v>
      </c>
      <c r="C2" s="233"/>
      <c r="D2" s="233"/>
      <c r="E2" s="233"/>
      <c r="F2" s="233"/>
      <c r="G2" s="233"/>
      <c r="H2" s="233"/>
      <c r="I2" s="233"/>
    </row>
    <row r="3" ht="17.25">
      <c r="A3" s="249"/>
      <c r="B3" s="4" t="s">
        <v>2</v>
      </c>
      <c r="C3" s="233"/>
      <c r="D3" s="233"/>
      <c r="E3" s="233"/>
      <c r="F3" s="233"/>
      <c r="G3" s="233"/>
      <c r="H3" s="233"/>
      <c r="I3" s="233"/>
    </row>
    <row r="4" ht="17.25">
      <c r="A4" s="249"/>
      <c r="B4" s="4"/>
      <c r="C4" s="233"/>
      <c r="D4" s="233"/>
      <c r="E4" s="233"/>
      <c r="F4" s="233"/>
      <c r="G4" s="233"/>
      <c r="H4" s="233"/>
      <c r="I4" s="233"/>
    </row>
    <row r="5" ht="171" customHeight="1">
      <c r="A5" s="344" t="s">
        <v>1025</v>
      </c>
      <c r="B5" s="344"/>
      <c r="C5" s="345"/>
      <c r="D5" s="345"/>
      <c r="E5" s="345"/>
      <c r="F5" s="345"/>
      <c r="G5" s="345"/>
      <c r="H5" s="345"/>
      <c r="I5" s="345"/>
      <c r="J5" s="345"/>
    </row>
    <row r="6" ht="20.25" customHeight="1">
      <c r="A6" s="346"/>
      <c r="B6" s="346"/>
      <c r="C6" s="345"/>
      <c r="D6" s="345"/>
      <c r="E6" s="345"/>
      <c r="F6" s="345"/>
      <c r="G6" s="345"/>
      <c r="H6" s="345"/>
      <c r="I6" s="345"/>
      <c r="J6" s="345"/>
    </row>
    <row r="7" ht="17.25">
      <c r="A7" s="10" t="s">
        <v>369</v>
      </c>
      <c r="B7" s="10"/>
      <c r="C7" s="346"/>
      <c r="D7" s="346"/>
      <c r="E7" s="346"/>
      <c r="F7" s="233"/>
      <c r="G7" s="233"/>
      <c r="H7" s="233"/>
      <c r="I7" s="233"/>
      <c r="J7" s="233"/>
    </row>
    <row r="9" ht="69" customHeight="1">
      <c r="A9" s="120" t="s">
        <v>769</v>
      </c>
      <c r="B9" s="63" t="s">
        <v>1026</v>
      </c>
    </row>
    <row r="10" ht="15.75">
      <c r="A10" s="347">
        <v>1</v>
      </c>
      <c r="B10" s="347">
        <v>2</v>
      </c>
    </row>
    <row r="11" ht="86.25">
      <c r="A11" s="190"/>
      <c r="B11" s="348" t="s">
        <v>1027</v>
      </c>
    </row>
  </sheetData>
  <sheetProtection password="0" autoFilter="0" content="1" deleteColumns="0" deleteRows="0" formatCells="0" formatColumns="0" formatRows="0" insertColumns="0" insertHyperlinks="0" insertRows="0" pivotTables="0" selectLockedCells="1" selectUnlockedCells="1" sheet="0" sort="0"/>
  <mergeCells count="2">
    <mergeCell ref="A5:B5"/>
    <mergeCell ref="A7:B7"/>
  </mergeCells>
  <printOptions headings="0" gridLines="0"/>
  <pageMargins left="0.70866141732283472" right="0.70866141732283472" top="0.74803149606299213" bottom="0.74803149606299213" header="0.31496062992125978" footer="0.31496062992125978"/>
  <pageSetup paperSize="9" scale="95" firstPageNumber="1"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Р7-Офис/7.4.0.341</Application>
  <Company>Datanium</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revision>2</cp:revision>
  <dcterms:created xsi:type="dcterms:W3CDTF">2009-07-27T10:10:26Z</dcterms:created>
  <dcterms:modified xsi:type="dcterms:W3CDTF">2023-12-05T07:29:01Z</dcterms:modified>
</cp:coreProperties>
</file>