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3" sheetId="1" state="visible" r:id="rId1"/>
  </sheets>
  <calcPr/>
</workbook>
</file>

<file path=xl/sharedStrings.xml><?xml version="1.0" encoding="utf-8"?>
<sst xmlns="http://schemas.openxmlformats.org/spreadsheetml/2006/main" count="122" uniqueCount="122">
  <si>
    <t xml:space="preserve">Приложение 2</t>
  </si>
  <si>
    <t xml:space="preserve">к приказу МЖКХиЭ НСО</t>
  </si>
  <si>
    <t xml:space="preserve">Форма 3. План освоения капитальных вложений по инвестиционным проектам</t>
  </si>
  <si>
    <t xml:space="preserve">от 28.06.2023 №81-нпа</t>
  </si>
  <si>
    <t xml:space="preserve">Инвестиционная программа Федеральное государственное унитарное предприятие "Управление энергетики и водоснабжения" (ФГУП "УЭВ")</t>
  </si>
  <si>
    <t xml:space="preserve">                                                         полное наименование субъекта электроэнергетики</t>
  </si>
  <si>
    <t xml:space="preserve">Год раскрытия информации: 2023 год</t>
  </si>
  <si>
    <t xml:space="preserve">Утвержденные плановые значения показателей приведены в соответствии: Приказом МЖКХиЭ НСО №134 от 12.07.2019 г. "Об утверждении инвестиционной программы ФГУП "УЭВ"  "Развитие системы электроснабжения Советского района (Академгородок) г.Новосибирска на период 2020-2024 годы", приказ МЖКХиЭ НСО №121 от 06.07.2021 г. "Об утверждении корректировки Инвестиционной программы ФГУП "УЭВ" на 2021 год", приказ МЖКХиЭ НСО №234 от 09.12.2021 г. "Об утверждении корректировки Инвестиционной программы ФГУП "УЭВ" на 2022 год", приказ МЖКХиЭ НСО № 110 от 08.07.2022 г. "Об утверждении корректировки инвестиционной программы ФГУП "УЭВ" на 2022 год"</t>
  </si>
  <si>
    <t xml:space="preserve">                                                                                                                                                              реквизиты решения органа исполнительной власти, утвердившего инвестиционную программу</t>
  </si>
  <si>
    <t xml:space="preserve">Номер группы инвести-ционных проектов</t>
  </si>
  <si>
    <t xml:space="preserve">  Наименование инвестиционного проекта (группы инвестиционных проектов)</t>
  </si>
  <si>
    <t xml:space="preserve">Идентифика-тор инвестицион-ного проекта</t>
  </si>
  <si>
    <t xml:space="preserve">Текущая стадия реализации инвестиционного проекта  </t>
  </si>
  <si>
    <t xml:space="preserve">Год начала  реализации инвестиционного проекта</t>
  </si>
  <si>
    <t xml:space="preserve">Год окончания реализации инвестиционного проекта</t>
  </si>
  <si>
    <r>
      <t xml:space="preserve">Полная сметная стоимость инвестиционного проекта в соответствии с утвержденной проектной документацией</t>
    </r>
    <r>
      <rPr>
        <vertAlign val="superscript"/>
        <sz val="12"/>
        <rFont val="Times New Roman"/>
      </rPr>
      <t xml:space="preserve"> </t>
    </r>
    <r>
      <rPr>
        <sz val="12"/>
        <rFont val="Times New Roman"/>
      </rPr>
      <t xml:space="preserve">в базисном уровне цен, млн рублей (без НДС)</t>
    </r>
  </si>
  <si>
    <t xml:space="preserve">Фактический объем освоения капитальных вложений на 01.01.2023 года 
, млн рублей 
(без НДС) </t>
  </si>
  <si>
    <t xml:space="preserve">Оценка полной стоимости в прогнозных ценах соответствующих лет, 
млн рублей (без НДС)</t>
  </si>
  <si>
    <t xml:space="preserve">Остаток освоения капитальных вложений, 
млн рублей (без НДС)</t>
  </si>
  <si>
    <t xml:space="preserve">Освоение капитальных вложений  2019 года  в прогнозных ценах соответствующих лет, млн рублей (без НДС)</t>
  </si>
  <si>
    <t xml:space="preserve">Освоение капитальных вложений в прогнозных ценах соответствующих лет, млн рублей  (без НДС)</t>
  </si>
  <si>
    <t xml:space="preserve">Краткое обоснование корректировки утвержденного плана</t>
  </si>
  <si>
    <t xml:space="preserve">Утвержденный план</t>
  </si>
  <si>
    <t xml:space="preserve">Предложение по корректировке утвержденного  плана</t>
  </si>
  <si>
    <t xml:space="preserve">План на 01.01.2019 года </t>
  </si>
  <si>
    <t xml:space="preserve">План 
на 01.01.2019 года</t>
  </si>
  <si>
    <t xml:space="preserve">Предложение по корректировке утвержденного плана 
на 01.01.2023 года</t>
  </si>
  <si>
    <t xml:space="preserve">2020 год</t>
  </si>
  <si>
    <t xml:space="preserve">2021 год</t>
  </si>
  <si>
    <t xml:space="preserve">2022 год</t>
  </si>
  <si>
    <t xml:space="preserve">2023 год</t>
  </si>
  <si>
    <t xml:space="preserve">2024 год</t>
  </si>
  <si>
    <t xml:space="preserve">Итого за период реализации инвестиционной программы
(план)</t>
  </si>
  <si>
    <t xml:space="preserve">Итого за период реализации инвестиционной программы
(предложение по корректировке утвержденного плана)</t>
  </si>
  <si>
    <t>План</t>
  </si>
  <si>
    <t>Факт</t>
  </si>
  <si>
    <t xml:space="preserve">План </t>
  </si>
  <si>
    <t xml:space="preserve">Всего, в т.ч.:</t>
  </si>
  <si>
    <t xml:space="preserve">проектно-изыскательские работы</t>
  </si>
  <si>
    <t xml:space="preserve">строительные работы, реконструкция, монтаж оборудования</t>
  </si>
  <si>
    <t>оборудование</t>
  </si>
  <si>
    <t xml:space="preserve">прочие затраты</t>
  </si>
  <si>
    <t xml:space="preserve">в базисном уровне цен</t>
  </si>
  <si>
    <t xml:space="preserve">в прогнозных ценах соответствующих лет</t>
  </si>
  <si>
    <t xml:space="preserve">Факт  </t>
  </si>
  <si>
    <t xml:space="preserve">Утвержденный План</t>
  </si>
  <si>
    <t xml:space="preserve">Факт 
</t>
  </si>
  <si>
    <t xml:space="preserve">Предложение по корректировки Плана</t>
  </si>
  <si>
    <t>29.1</t>
  </si>
  <si>
    <t>29.2</t>
  </si>
  <si>
    <t>29.3</t>
  </si>
  <si>
    <t>29.4</t>
  </si>
  <si>
    <t>29.5</t>
  </si>
  <si>
    <t>29.6</t>
  </si>
  <si>
    <t>29.7</t>
  </si>
  <si>
    <t>29.8</t>
  </si>
  <si>
    <t>29.9</t>
  </si>
  <si>
    <t>29.10</t>
  </si>
  <si>
    <t>0</t>
  </si>
  <si>
    <t xml:space="preserve">ВСЕГО по инвестиционной программе, в том числе:</t>
  </si>
  <si>
    <t>Г</t>
  </si>
  <si>
    <t>нд</t>
  </si>
  <si>
    <t>0.2</t>
  </si>
  <si>
    <t xml:space="preserve">Реконструкция, модернизация, техническое перевооружение, всего</t>
  </si>
  <si>
    <t>1</t>
  </si>
  <si>
    <t xml:space="preserve">Новосибирская область</t>
  </si>
  <si>
    <t>1.2.</t>
  </si>
  <si>
    <t xml:space="preserve">Реконструкция, модернизация, техническое перевооружение всего, в том числе:</t>
  </si>
  <si>
    <t>1.2.1</t>
  </si>
  <si>
    <t xml:space="preserve">Реконструкция, модернизация, техническое перевооружение  трансформаторных и иных подстанций, распределительных пунктов, всего, в том числе:</t>
  </si>
  <si>
    <t>1.2.1.1</t>
  </si>
  <si>
    <t xml:space="preserve">Реконструкция трансформаторных и иных подстанций, всего, в том числе:</t>
  </si>
  <si>
    <t xml:space="preserve">Реконструкция оборудования ПС "Научная" - замена токоограничивающих реакторов (5 шт.)</t>
  </si>
  <si>
    <t>J_2.3.6.1ПН</t>
  </si>
  <si>
    <t>П</t>
  </si>
  <si>
    <t xml:space="preserve">Реконструкция оборудования ПС "Научная" - замена разрядников РВС-110 кВ на полимерные (4 компл.)</t>
  </si>
  <si>
    <t>J_2.3.6.2ПН</t>
  </si>
  <si>
    <t xml:space="preserve">Реконструкция оборудования ПС "Научная" - замена опорно-стержневых форфоровых изоляторов 110 кВ на полимерные (8 компл.)</t>
  </si>
  <si>
    <t>J_2.3.6.3ПН</t>
  </si>
  <si>
    <t xml:space="preserve">Реконструкция оборудования ПС "Научная" - замена масляных выключателей 110 кВ на элегазовые (3 шт.)</t>
  </si>
  <si>
    <t>J_2.3.6.4ПН</t>
  </si>
  <si>
    <t xml:space="preserve">Реконструкция оборудования ПС "Шлюзовая" - замена ячеек ЗРУ-10 кВ.</t>
  </si>
  <si>
    <t>J_2.3.6ПШ</t>
  </si>
  <si>
    <t xml:space="preserve">Реконструкция распределительных пунктов 10 кВ (замена МВ на ВВ)</t>
  </si>
  <si>
    <t>J_2.3.8</t>
  </si>
  <si>
    <t>1.2.2</t>
  </si>
  <si>
    <t xml:space="preserve">Реконструкция, модернизация, техническое перевооружение линий электропередачи, всего, в том числе:</t>
  </si>
  <si>
    <t>1.2.2.1</t>
  </si>
  <si>
    <t xml:space="preserve">Реконструкция линий электропередачи, всего, в том числе:</t>
  </si>
  <si>
    <t xml:space="preserve">Реконструкция кабельных линий  10 кВ   от ПС "Научная" </t>
  </si>
  <si>
    <t>J_2.3.5ПН</t>
  </si>
  <si>
    <t>1З,2П</t>
  </si>
  <si>
    <t xml:space="preserve">Реконструкция кабельных линий  10 кВ  от ПС "Сосновка"  </t>
  </si>
  <si>
    <t>J_2.3.5ПС</t>
  </si>
  <si>
    <t>1.2.3</t>
  </si>
  <si>
    <t xml:space="preserve">Развитие и модернизация учета электрической энергии (мощности), всего, в том числе:</t>
  </si>
  <si>
    <t>1.2.3.1</t>
  </si>
  <si>
    <t xml:space="preserve">Установка приборов учета, класс напряжения 0,22 (0,4) кВ, всего, в том числе:</t>
  </si>
  <si>
    <t xml:space="preserve">Установка приборов учета потребителям в сетях 0,4 кВ ФГУП "УЭВ"</t>
  </si>
  <si>
    <t>J_2.УЧЕТ.НВ</t>
  </si>
  <si>
    <t>1.2.3.2</t>
  </si>
  <si>
    <t xml:space="preserve">Установка приборов учета, класс напряжения 6 (10) кВ, всего, в том числе:</t>
  </si>
  <si>
    <t xml:space="preserve">Установка приборов учета потребителям в сетях 10 кВ ФГУП "УЭВ"</t>
  </si>
  <si>
    <t>J_УЧЕТ.ВВ</t>
  </si>
  <si>
    <t>1.2.3.5</t>
  </si>
  <si>
    <t xml:space="preserve">Включение приборов учета в систему сбора и передачи данных, класс напряжения 0,22 (0,4) кВ, всего, в том числе:</t>
  </si>
  <si>
    <t xml:space="preserve">Включение приборов учета потребителей 0,4 кВ в систему сбора и передачи данных</t>
  </si>
  <si>
    <t>J_2.МОДЕМ.НВ</t>
  </si>
  <si>
    <t>1.2.3.6</t>
  </si>
  <si>
    <t xml:space="preserve">Включение приборов учета в систему сбора и передачи данных, класс напряжения 6 (10) кВ, всего, в том числе:</t>
  </si>
  <si>
    <t xml:space="preserve">Включение приборов учета потребителей 10 кВ в систему сбора и передачу данных</t>
  </si>
  <si>
    <t>J_2.МОДЕМ.ВВ</t>
  </si>
  <si>
    <t>1.2.4</t>
  </si>
  <si>
    <t xml:space="preserve">Реконструкция, модернизация, техническое перевооружение прочих объектов основных средств, всего, в том числе:</t>
  </si>
  <si>
    <t>1.2.4.1</t>
  </si>
  <si>
    <t xml:space="preserve">Реконструкция прочих объектов основных средств, всего, в том числе:</t>
  </si>
  <si>
    <t xml:space="preserve">Реконструкция СОТИАССО(система обмена технологической информации с автоматизированной системой Системного оператора ) ПС "Научная"</t>
  </si>
  <si>
    <t>J_2.СОТИАССО.ПН</t>
  </si>
  <si>
    <t xml:space="preserve">Реконструкция СОТИАССО(система обмена технологической информации с автоматизированной системой Системного оператора ) ПС "Шлюзовая"</t>
  </si>
  <si>
    <t>J_2.СОТИАССО</t>
  </si>
  <si>
    <t xml:space="preserve">Реконструкция системы диспетчеризации распределительных пунктов 10 кВ</t>
  </si>
  <si>
    <t>J_2.ТМ.РП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</si>
</sst>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5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  <numFmt numFmtId="164" formatCode="0.000"/>
  </numFmts>
  <fonts count="31">
    <font>
      <sz val="10.000000"/>
      <color theme="1"/>
      <name val="Arial Cyr"/>
    </font>
    <font>
      <sz val="11.000000"/>
      <color theme="1" tint="0"/>
      <name val="Calibri"/>
      <scheme val="minor"/>
    </font>
    <font>
      <sz val="11.000000"/>
      <color theme="0" tint="0"/>
      <name val="Calibri"/>
      <scheme val="minor"/>
    </font>
    <font>
      <sz val="11.000000"/>
      <color rgb="FF3F3F76"/>
      <name val="Calibri"/>
      <scheme val="minor"/>
    </font>
    <font>
      <b/>
      <sz val="11.000000"/>
      <color rgb="FF3F3F3F"/>
      <name val="Calibri"/>
      <scheme val="minor"/>
    </font>
    <font>
      <b/>
      <sz val="11.000000"/>
      <color rgb="FFFA7D00"/>
      <name val="Calibri"/>
      <scheme val="minor"/>
    </font>
    <font>
      <b/>
      <sz val="15.000000"/>
      <color theme="3" tint="0"/>
      <name val="Calibri"/>
      <scheme val="minor"/>
    </font>
    <font>
      <b/>
      <sz val="13.000000"/>
      <color theme="3" tint="0"/>
      <name val="Calibri"/>
      <scheme val="minor"/>
    </font>
    <font>
      <b/>
      <sz val="11.000000"/>
      <color theme="3" tint="0"/>
      <name val="Calibri"/>
      <scheme val="minor"/>
    </font>
    <font>
      <b/>
      <sz val="11.000000"/>
      <color theme="1" tint="0"/>
      <name val="Calibri"/>
      <scheme val="minor"/>
    </font>
    <font>
      <b/>
      <sz val="11.000000"/>
      <color theme="0" tint="0"/>
      <name val="Calibri"/>
      <scheme val="minor"/>
    </font>
    <font>
      <b/>
      <sz val="18.000000"/>
      <color theme="3" tint="0"/>
      <name val="Cambria"/>
      <scheme val="major"/>
    </font>
    <font>
      <sz val="11.000000"/>
      <color rgb="FF9C6500"/>
      <name val="Calibri"/>
      <scheme val="minor"/>
    </font>
    <font>
      <sz val="12.000000"/>
      <name val="Times New Roman"/>
    </font>
    <font>
      <sz val="11.000000"/>
      <color indexed="64"/>
      <name val="Calibri"/>
    </font>
    <font>
      <sz val="11.000000"/>
      <color rgb="FF9C0006"/>
      <name val="Calibri"/>
      <scheme val="minor"/>
    </font>
    <font>
      <i/>
      <sz val="11.000000"/>
      <color rgb="FF7F7F7F"/>
      <name val="Calibri"/>
      <scheme val="minor"/>
    </font>
    <font>
      <sz val="11.000000"/>
      <color rgb="FFFA7D00"/>
      <name val="Calibri"/>
      <scheme val="minor"/>
    </font>
    <font>
      <sz val="11.000000"/>
      <color indexed="2"/>
      <name val="Calibri"/>
      <scheme val="minor"/>
    </font>
    <font>
      <sz val="11.000000"/>
      <color rgb="FF006100"/>
      <name val="Calibri"/>
      <scheme val="minor"/>
    </font>
    <font>
      <sz val="14.000000"/>
      <name val="Times New Roman"/>
    </font>
    <font>
      <b/>
      <sz val="14.000000"/>
      <name val="Times New Roman"/>
    </font>
    <font>
      <sz val="14.000000"/>
      <color indexed="64"/>
      <name val="Times New Roman"/>
    </font>
    <font>
      <sz val="12.000000"/>
      <color indexed="64"/>
      <name val="Times New Roman"/>
    </font>
    <font>
      <b/>
      <sz val="12.000000"/>
      <name val="Times New Roman"/>
    </font>
    <font>
      <sz val="10.000000"/>
      <name val="Times New Roman"/>
    </font>
    <font>
      <sz val="11.000000"/>
      <name val="Times New Roman"/>
    </font>
    <font>
      <b/>
      <sz val="10.000000"/>
      <name val="Arial Cyr"/>
    </font>
    <font>
      <b/>
      <sz val="10.000000"/>
      <name val="Times New Roman"/>
    </font>
    <font>
      <b/>
      <sz val="11.000000"/>
      <name val="Times New Roman"/>
    </font>
    <font>
      <sz val="8.000000"/>
      <name val="Times New Roman"/>
    </font>
  </fonts>
  <fills count="34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  <fill>
      <patternFill patternType="solid">
        <fgColor theme="0" tint="0"/>
        <bgColor theme="0" tint="0"/>
      </patternFill>
    </fill>
  </fills>
  <borders count="2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"/>
      </bottom>
      <diagonal/>
    </border>
    <border>
      <left/>
      <right/>
      <top/>
      <bottom style="thick">
        <color theme="4" tint="0.49998500000000001"/>
      </bottom>
      <diagonal/>
    </border>
    <border>
      <left/>
      <right/>
      <top/>
      <bottom style="medium">
        <color theme="4" tint="0.399976"/>
      </bottom>
      <diagonal/>
    </border>
    <border>
      <left/>
      <right/>
      <top style="thin">
        <color theme="4" tint="0"/>
      </top>
      <bottom style="double">
        <color theme="4" tint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9">
    <xf fontId="0" fillId="0" borderId="0" numFmtId="0" applyNumberFormat="1" applyFont="1" applyFill="1" applyBorder="1"/>
    <xf fontId="1" fillId="2" borderId="0" numFmtId="0" applyNumberFormat="1" applyFont="1" applyFill="1" applyBorder="1"/>
    <xf fontId="1" fillId="3" borderId="0" numFmtId="0" applyNumberFormat="1" applyFont="1" applyFill="1" applyBorder="1"/>
    <xf fontId="1" fillId="4" borderId="0" numFmtId="0" applyNumberFormat="1" applyFont="1" applyFill="1" applyBorder="1"/>
    <xf fontId="1" fillId="5" borderId="0" numFmtId="0" applyNumberFormat="1" applyFont="1" applyFill="1" applyBorder="1"/>
    <xf fontId="1" fillId="6" borderId="0" numFmtId="0" applyNumberFormat="1" applyFont="1" applyFill="1" applyBorder="1"/>
    <xf fontId="1" fillId="7" borderId="0" numFmtId="0" applyNumberFormat="1" applyFont="1" applyFill="1" applyBorder="1"/>
    <xf fontId="1" fillId="8" borderId="0" numFmtId="0" applyNumberFormat="1" applyFont="1" applyFill="1" applyBorder="1"/>
    <xf fontId="1" fillId="9" borderId="0" numFmtId="0" applyNumberFormat="1" applyFont="1" applyFill="1" applyBorder="1"/>
    <xf fontId="1" fillId="10" borderId="0" numFmtId="0" applyNumberFormat="1" applyFont="1" applyFill="1" applyBorder="1"/>
    <xf fontId="1" fillId="11" borderId="0" numFmtId="0" applyNumberFormat="1" applyFont="1" applyFill="1" applyBorder="1"/>
    <xf fontId="1" fillId="12" borderId="0" numFmtId="0" applyNumberFormat="1" applyFont="1" applyFill="1" applyBorder="1"/>
    <xf fontId="1" fillId="13" borderId="0" numFmtId="0" applyNumberFormat="1" applyFont="1" applyFill="1" applyBorder="1"/>
    <xf fontId="2" fillId="14" borderId="0" numFmtId="0" applyNumberFormat="1" applyFont="1" applyFill="1" applyBorder="1"/>
    <xf fontId="2" fillId="15" borderId="0" numFmtId="0" applyNumberFormat="1" applyFont="1" applyFill="1" applyBorder="1"/>
    <xf fontId="2" fillId="16" borderId="0" numFmtId="0" applyNumberFormat="1" applyFont="1" applyFill="1" applyBorder="1"/>
    <xf fontId="2" fillId="17" borderId="0" numFmtId="0" applyNumberFormat="1" applyFont="1" applyFill="1" applyBorder="1"/>
    <xf fontId="2" fillId="18" borderId="0" numFmtId="0" applyNumberFormat="1" applyFont="1" applyFill="1" applyBorder="1"/>
    <xf fontId="2" fillId="19" borderId="0" numFmtId="0" applyNumberFormat="1" applyFont="1" applyFill="1" applyBorder="1"/>
    <xf fontId="2" fillId="20" borderId="0" numFmtId="0" applyNumberFormat="1" applyFont="1" applyFill="1" applyBorder="1"/>
    <xf fontId="2" fillId="21" borderId="0" numFmtId="0" applyNumberFormat="1" applyFont="1" applyFill="1" applyBorder="1"/>
    <xf fontId="2" fillId="22" borderId="0" numFmtId="0" applyNumberFormat="1" applyFont="1" applyFill="1" applyBorder="1"/>
    <xf fontId="2" fillId="23" borderId="0" numFmtId="0" applyNumberFormat="1" applyFont="1" applyFill="1" applyBorder="1"/>
    <xf fontId="2" fillId="24" borderId="0" numFmtId="0" applyNumberFormat="1" applyFont="1" applyFill="1" applyBorder="1"/>
    <xf fontId="2" fillId="25" borderId="0" numFmtId="0" applyNumberFormat="1" applyFont="1" applyFill="1" applyBorder="1"/>
    <xf fontId="3" fillId="26" borderId="1" numFmtId="0" applyNumberFormat="1" applyFont="1" applyFill="1" applyBorder="1"/>
    <xf fontId="4" fillId="27" borderId="2" numFmtId="0" applyNumberFormat="1" applyFont="1" applyFill="1" applyBorder="1"/>
    <xf fontId="5" fillId="27" borderId="1" numFmtId="0" applyNumberFormat="1" applyFont="1" applyFill="1" applyBorder="1"/>
    <xf fontId="0" fillId="0" borderId="0" numFmtId="160" applyNumberFormat="1" applyFont="1" applyFill="1" applyBorder="1"/>
    <xf fontId="0" fillId="0" borderId="0" numFmtId="161" applyNumberFormat="1" applyFont="1" applyFill="1" applyBorder="1"/>
    <xf fontId="6" fillId="0" borderId="3" numFmtId="0" applyNumberFormat="1" applyFont="1" applyFill="1" applyBorder="1"/>
    <xf fontId="7" fillId="0" borderId="4" numFmtId="0" applyNumberFormat="1" applyFont="1" applyFill="1" applyBorder="1"/>
    <xf fontId="8" fillId="0" borderId="5" numFmtId="0" applyNumberFormat="1" applyFont="1" applyFill="1" applyBorder="1"/>
    <xf fontId="8" fillId="0" borderId="0" numFmtId="0" applyNumberFormat="1" applyFont="1" applyFill="1" applyBorder="1"/>
    <xf fontId="9" fillId="0" borderId="6" numFmtId="0" applyNumberFormat="1" applyFont="1" applyFill="1" applyBorder="1"/>
    <xf fontId="10" fillId="28" borderId="7" numFmtId="0" applyNumberFormat="1" applyFont="1" applyFill="1" applyBorder="1"/>
    <xf fontId="11" fillId="0" borderId="0" numFmtId="0" applyNumberFormat="1" applyFont="1" applyFill="1" applyBorder="1"/>
    <xf fontId="12" fillId="29" borderId="0" numFmtId="0" applyNumberFormat="1" applyFont="1" applyFill="1" applyBorder="1"/>
    <xf fontId="13" fillId="0" borderId="0" numFmtId="0" applyNumberFormat="1" applyFont="1" applyFill="1" applyBorder="1"/>
    <xf fontId="14" fillId="0" borderId="0" numFmtId="0" applyNumberFormat="1" applyFont="1" applyFill="1" applyBorder="1"/>
    <xf fontId="15" fillId="30" borderId="0" numFmtId="0" applyNumberFormat="1" applyFont="1" applyFill="1" applyBorder="1"/>
    <xf fontId="16" fillId="0" borderId="0" numFmtId="0" applyNumberFormat="1" applyFont="1" applyFill="1" applyBorder="1"/>
    <xf fontId="0" fillId="31" borderId="8" numFmtId="0" applyNumberFormat="1" applyFont="1" applyFill="1" applyBorder="1"/>
    <xf fontId="0" fillId="0" borderId="0" numFmtId="9" applyNumberFormat="1" applyFont="1" applyFill="1" applyBorder="1"/>
    <xf fontId="17" fillId="0" borderId="9" numFmtId="0" applyNumberFormat="1" applyFont="1" applyFill="1" applyBorder="1"/>
    <xf fontId="18" fillId="0" borderId="0" numFmtId="0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19" fillId="32" borderId="0" numFmtId="0" applyNumberFormat="1" applyFont="1" applyFill="1" applyBorder="1"/>
  </cellStyleXfs>
  <cellXfs count="73">
    <xf fontId="0" fillId="0" borderId="0" numFmtId="0" xfId="0"/>
    <xf fontId="0" fillId="33" borderId="0" numFmtId="0" xfId="0" applyFill="1"/>
    <xf fontId="0" fillId="0" borderId="0" numFmtId="0" xfId="0"/>
    <xf fontId="13" fillId="0" borderId="0" numFmtId="0" xfId="0" applyFont="1"/>
    <xf fontId="13" fillId="33" borderId="0" numFmtId="0" xfId="0" applyFont="1" applyFill="1"/>
    <xf fontId="20" fillId="0" borderId="0" numFmtId="0" xfId="39" applyFont="1" applyAlignment="1">
      <alignment horizontal="right" vertical="center"/>
    </xf>
    <xf fontId="0" fillId="0" borderId="0" numFmtId="0" xfId="0"/>
    <xf fontId="20" fillId="0" borderId="0" numFmtId="0" xfId="39" applyFont="1" applyAlignment="1">
      <alignment horizontal="right"/>
    </xf>
    <xf fontId="21" fillId="0" borderId="0" numFmtId="0" xfId="0" applyFont="1" applyAlignment="1">
      <alignment horizontal="center"/>
    </xf>
    <xf fontId="21" fillId="33" borderId="0" numFmtId="0" xfId="0" applyFont="1" applyFill="1" applyAlignment="1">
      <alignment horizontal="center"/>
    </xf>
    <xf fontId="22" fillId="0" borderId="0" numFmtId="0" xfId="40" applyFont="1" applyAlignment="1">
      <alignment horizontal="center" vertical="center"/>
    </xf>
    <xf fontId="23" fillId="0" borderId="0" numFmtId="0" xfId="40" applyFont="1" applyAlignment="1">
      <alignment horizontal="center" vertical="top"/>
    </xf>
    <xf fontId="20" fillId="0" borderId="0" numFmtId="0" xfId="0" applyFont="1" applyAlignment="1">
      <alignment horizontal="center"/>
    </xf>
    <xf fontId="20" fillId="0" borderId="10" numFmtId="0" xfId="0" applyFont="1" applyBorder="1" applyAlignment="1">
      <alignment horizontal="center"/>
    </xf>
    <xf fontId="20" fillId="0" borderId="10" numFmtId="0" xfId="0" applyFont="1" applyBorder="1" applyAlignment="1">
      <alignment horizontal="center" wrapText="1"/>
    </xf>
    <xf fontId="13" fillId="0" borderId="0" numFmtId="0" xfId="0" applyFont="1" applyAlignment="1">
      <alignment horizontal="center"/>
    </xf>
    <xf fontId="24" fillId="0" borderId="10" numFmtId="1" xfId="0" applyNumberFormat="1" applyFont="1" applyBorder="1" applyAlignment="1">
      <alignment horizontal="center" vertical="top"/>
    </xf>
    <xf fontId="24" fillId="0" borderId="0" numFmtId="1" xfId="0" applyNumberFormat="1" applyFont="1" applyAlignment="1">
      <alignment horizontal="center" vertical="top"/>
    </xf>
    <xf fontId="24" fillId="0" borderId="0" numFmtId="1" xfId="0" applyNumberFormat="1" applyFont="1" applyAlignment="1">
      <alignment vertical="top"/>
    </xf>
    <xf fontId="13" fillId="0" borderId="11" numFmtId="0" xfId="0" applyFont="1" applyBorder="1" applyAlignment="1">
      <alignment horizontal="center" vertical="center" wrapText="1"/>
    </xf>
    <xf fontId="13" fillId="0" borderId="11" numFmtId="0" xfId="0" applyFont="1" applyBorder="1" applyAlignment="1">
      <alignment horizontal="center" textRotation="90" vertical="center" wrapText="1"/>
    </xf>
    <xf fontId="13" fillId="0" borderId="12" numFmtId="0" xfId="0" applyFont="1" applyBorder="1" applyAlignment="1">
      <alignment horizontal="center" vertical="center" wrapText="1"/>
    </xf>
    <xf fontId="13" fillId="0" borderId="13" numFmtId="0" xfId="0" applyFont="1" applyBorder="1" applyAlignment="1">
      <alignment horizontal="center" vertical="center" wrapText="1"/>
    </xf>
    <xf fontId="13" fillId="0" borderId="14" numFmtId="0" xfId="0" applyFont="1" applyBorder="1" applyAlignment="1">
      <alignment horizontal="center" vertical="center" wrapText="1"/>
    </xf>
    <xf fontId="13" fillId="0" borderId="15" numFmtId="0" xfId="0" applyFont="1" applyBorder="1" applyAlignment="1">
      <alignment horizontal="center" vertical="center" wrapText="1"/>
    </xf>
    <xf fontId="13" fillId="0" borderId="16" numFmtId="0" xfId="0" applyFont="1" applyBorder="1" applyAlignment="1">
      <alignment horizontal="center" vertical="center" wrapText="1"/>
    </xf>
    <xf fontId="13" fillId="0" borderId="17" numFmtId="0" xfId="0" applyFont="1" applyBorder="1" applyAlignment="1">
      <alignment horizontal="center" vertical="center" wrapText="1"/>
    </xf>
    <xf fontId="13" fillId="0" borderId="18" numFmtId="0" xfId="0" applyFont="1" applyBorder="1" applyAlignment="1">
      <alignment horizontal="center" vertical="center" wrapText="1"/>
    </xf>
    <xf fontId="13" fillId="0" borderId="18" numFmtId="0" xfId="0" applyFont="1" applyBorder="1" applyAlignment="1">
      <alignment horizontal="center" textRotation="90" vertical="center" wrapText="1"/>
    </xf>
    <xf fontId="13" fillId="0" borderId="19" numFmtId="0" xfId="0" applyFont="1" applyBorder="1" applyAlignment="1">
      <alignment horizontal="center" vertical="center" wrapText="1"/>
    </xf>
    <xf fontId="13" fillId="0" borderId="20" numFmtId="0" xfId="0" applyFont="1" applyBorder="1" applyAlignment="1">
      <alignment horizontal="center" vertical="center" wrapText="1"/>
    </xf>
    <xf fontId="13" fillId="0" borderId="14" numFmtId="0" xfId="0" applyFont="1" applyBorder="1" applyAlignment="1">
      <alignment horizontal="center" vertical="center"/>
    </xf>
    <xf fontId="13" fillId="0" borderId="16" numFmtId="0" xfId="0" applyFont="1" applyBorder="1" applyAlignment="1">
      <alignment horizontal="center" vertical="center"/>
    </xf>
    <xf fontId="13" fillId="33" borderId="14" numFmtId="0" xfId="0" applyFont="1" applyFill="1" applyBorder="1" applyAlignment="1">
      <alignment horizontal="center" vertical="center"/>
    </xf>
    <xf fontId="13" fillId="33" borderId="16" numFmtId="0" xfId="0" applyFont="1" applyFill="1" applyBorder="1" applyAlignment="1">
      <alignment horizontal="center" vertical="center"/>
    </xf>
    <xf fontId="13" fillId="0" borderId="21" numFmtId="0" xfId="0" applyFont="1" applyBorder="1" applyAlignment="1">
      <alignment horizontal="center" vertical="center" wrapText="1"/>
    </xf>
    <xf fontId="13" fillId="0" borderId="21" numFmtId="0" xfId="0" applyFont="1" applyBorder="1" applyAlignment="1">
      <alignment horizontal="center" textRotation="90" vertical="center" wrapText="1"/>
    </xf>
    <xf fontId="13" fillId="33" borderId="17" numFmtId="0" xfId="0" applyFont="1" applyFill="1" applyBorder="1" applyAlignment="1">
      <alignment horizontal="center" textRotation="90" vertical="center" wrapText="1"/>
    </xf>
    <xf fontId="13" fillId="0" borderId="17" numFmtId="0" xfId="0" applyFont="1" applyBorder="1" applyAlignment="1">
      <alignment horizontal="center" textRotation="90" vertical="center" wrapText="1"/>
    </xf>
    <xf fontId="13" fillId="0" borderId="17" numFmtId="0" xfId="39" applyFont="1" applyBorder="1" applyAlignment="1">
      <alignment horizontal="center" textRotation="90" vertical="center" wrapText="1"/>
    </xf>
    <xf fontId="13" fillId="33" borderId="17" numFmtId="0" xfId="0" applyFont="1" applyFill="1" applyBorder="1" applyAlignment="1">
      <alignment horizontal="center" vertical="center" wrapText="1"/>
    </xf>
    <xf fontId="13" fillId="0" borderId="17" numFmtId="49" xfId="0" applyNumberFormat="1" applyFont="1" applyBorder="1" applyAlignment="1">
      <alignment horizontal="center" vertical="center" wrapText="1"/>
    </xf>
    <xf fontId="13" fillId="33" borderId="17" numFmtId="49" xfId="0" applyNumberFormat="1" applyFont="1" applyFill="1" applyBorder="1" applyAlignment="1">
      <alignment horizontal="center" vertical="center" wrapText="1"/>
    </xf>
    <xf fontId="25" fillId="0" borderId="17" numFmtId="49" xfId="40" applyNumberFormat="1" applyFont="1" applyBorder="1" applyAlignment="1">
      <alignment horizontal="center" vertical="center"/>
    </xf>
    <xf fontId="25" fillId="0" borderId="17" numFmtId="0" xfId="40" applyFont="1" applyBorder="1" applyAlignment="1">
      <alignment horizontal="center" wrapText="1"/>
    </xf>
    <xf fontId="25" fillId="0" borderId="17" numFmtId="0" xfId="0" applyFont="1" applyBorder="1" applyAlignment="1">
      <alignment horizontal="center" vertical="center" wrapText="1"/>
    </xf>
    <xf fontId="26" fillId="0" borderId="17" numFmtId="49" xfId="0" applyNumberFormat="1" applyFont="1" applyBorder="1" applyAlignment="1">
      <alignment horizontal="center" vertical="center" wrapText="1"/>
    </xf>
    <xf fontId="26" fillId="0" borderId="17" numFmtId="0" xfId="0" applyFont="1" applyBorder="1" applyAlignment="1">
      <alignment horizontal="center" vertical="center"/>
    </xf>
    <xf fontId="26" fillId="0" borderId="17" numFmtId="164" xfId="0" applyNumberFormat="1" applyFont="1" applyBorder="1" applyAlignment="1">
      <alignment horizontal="center" vertical="center"/>
    </xf>
    <xf fontId="26" fillId="33" borderId="17" numFmtId="164" xfId="0" applyNumberFormat="1" applyFont="1" applyFill="1" applyBorder="1" applyAlignment="1">
      <alignment horizontal="center" vertical="center"/>
    </xf>
    <xf fontId="13" fillId="0" borderId="17" numFmtId="0" xfId="0" applyFont="1" applyBorder="1" applyAlignment="1">
      <alignment horizontal="center" vertical="center"/>
    </xf>
    <xf fontId="25" fillId="0" borderId="17" numFmtId="0" xfId="40" applyFont="1" applyBorder="1" applyAlignment="1">
      <alignment horizontal="center" vertical="center" wrapText="1"/>
    </xf>
    <xf fontId="0" fillId="0" borderId="17" numFmtId="0" xfId="0" applyBorder="1" applyAlignment="1">
      <alignment horizontal="center" vertical="center"/>
    </xf>
    <xf fontId="25" fillId="0" borderId="17" numFmtId="49" xfId="40" applyNumberFormat="1" applyFont="1" applyBorder="1" applyAlignment="1">
      <alignment horizontal="center" vertical="center" wrapText="1"/>
    </xf>
    <xf fontId="26" fillId="0" borderId="17" numFmtId="0" xfId="0" applyFont="1" applyBorder="1"/>
    <xf fontId="26" fillId="33" borderId="17" numFmtId="0" xfId="0" applyFont="1" applyFill="1" applyBorder="1"/>
    <xf fontId="0" fillId="0" borderId="17" numFmtId="0" xfId="0" applyBorder="1"/>
    <xf fontId="26" fillId="0" borderId="17" numFmtId="3" xfId="0" applyNumberFormat="1" applyFont="1" applyBorder="1" applyAlignment="1">
      <alignment horizontal="center" shrinkToFit="1" vertical="center"/>
    </xf>
    <xf fontId="27" fillId="0" borderId="0" numFmtId="0" xfId="0" applyFont="1"/>
    <xf fontId="28" fillId="0" borderId="17" numFmtId="49" xfId="40" applyNumberFormat="1" applyFont="1" applyBorder="1" applyAlignment="1">
      <alignment horizontal="center" vertical="center"/>
    </xf>
    <xf fontId="28" fillId="0" borderId="17" numFmtId="0" xfId="40" applyFont="1" applyBorder="1" applyAlignment="1">
      <alignment horizontal="center" vertical="center" wrapText="1"/>
    </xf>
    <xf fontId="28" fillId="0" borderId="17" numFmtId="0" xfId="0" applyFont="1" applyBorder="1" applyAlignment="1">
      <alignment horizontal="center" vertical="center" wrapText="1"/>
    </xf>
    <xf fontId="29" fillId="0" borderId="17" numFmtId="3" xfId="0" applyNumberFormat="1" applyFont="1" applyBorder="1" applyAlignment="1">
      <alignment horizontal="center" shrinkToFit="1" vertical="center"/>
    </xf>
    <xf fontId="29" fillId="0" borderId="17" numFmtId="0" xfId="0" applyFont="1" applyBorder="1" applyAlignment="1">
      <alignment horizontal="center" vertical="center"/>
    </xf>
    <xf fontId="29" fillId="0" borderId="17" numFmtId="164" xfId="0" applyNumberFormat="1" applyFont="1" applyBorder="1" applyAlignment="1">
      <alignment horizontal="center" vertical="center"/>
    </xf>
    <xf fontId="27" fillId="0" borderId="17" numFmtId="0" xfId="0" applyFont="1" applyBorder="1" applyAlignment="1">
      <alignment horizontal="center" vertical="center"/>
    </xf>
    <xf fontId="25" fillId="0" borderId="17" numFmtId="0" xfId="0" applyFont="1" applyBorder="1" applyAlignment="1">
      <alignment horizontal="left" vertical="center" wrapText="1"/>
    </xf>
    <xf fontId="0" fillId="0" borderId="17" numFmtId="0" xfId="0" applyBorder="1" applyAlignment="1">
      <alignment horizontal="center" vertical="center" wrapText="1"/>
    </xf>
    <xf fontId="30" fillId="0" borderId="17" numFmtId="164" xfId="0" applyNumberFormat="1" applyFont="1" applyBorder="1" applyAlignment="1">
      <alignment shrinkToFit="1" vertical="top" wrapText="1"/>
    </xf>
    <xf fontId="25" fillId="0" borderId="17" numFmtId="49" xfId="40" applyNumberFormat="1" applyFont="1" applyBorder="1" applyAlignment="1">
      <alignment horizontal="left" vertical="center" wrapText="1"/>
    </xf>
    <xf fontId="0" fillId="0" borderId="0" numFmtId="49" xfId="0" applyNumberFormat="1" applyAlignment="1">
      <alignment horizontal="center" vertical="center"/>
    </xf>
    <xf fontId="13" fillId="0" borderId="0" numFmtId="0" xfId="0" applyFont="1" applyAlignment="1">
      <alignment horizontal="center" vertical="center"/>
    </xf>
    <xf fontId="30" fillId="0" borderId="0" numFmtId="164" xfId="0" applyNumberFormat="1" applyFont="1" applyAlignment="1">
      <alignment horizontal="center" shrinkToFit="1" vertical="top" wrapText="1"/>
    </xf>
  </cellXfs>
  <cellStyles count="49">
    <cellStyle name="20% - Акцент1" xfId="1" builtinId="30"/>
    <cellStyle name="20% - Акцент2" xfId="2" builtinId="34"/>
    <cellStyle name="20% - Акцент3" xfId="3" builtinId="38"/>
    <cellStyle name="20% - Акцент4" xfId="4" builtinId="42"/>
    <cellStyle name="20% - Акцент5" xfId="5" builtinId="46"/>
    <cellStyle name="20% - Акцент6" xfId="6" builtinId="50"/>
    <cellStyle name="40% - Акцент1" xfId="7" builtinId="31"/>
    <cellStyle name="40% - Акцент2" xfId="8" builtinId="35"/>
    <cellStyle name="40% - Акцент3" xfId="9" builtinId="39"/>
    <cellStyle name="40% - Акцент4" xfId="10" builtinId="43"/>
    <cellStyle name="40% - Акцент5" xfId="11" builtinId="47"/>
    <cellStyle name="40% - Акцент6" xfId="12" builtinId="51"/>
    <cellStyle name="60% - Акцент1" xfId="13" builtinId="32"/>
    <cellStyle name="60% - Акцент2" xfId="14" builtinId="36"/>
    <cellStyle name="60% - Акцент3" xfId="15" builtinId="40"/>
    <cellStyle name="60% - Акцент4" xfId="16" builtinId="44"/>
    <cellStyle name="60% - Акцент5" xfId="17" builtinId="48"/>
    <cellStyle name="60% -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Денежный" xfId="28" builtinId="4"/>
    <cellStyle name="Денежный [0]" xfId="29" builtinId="7"/>
    <cellStyle name="Заголовок 1" xfId="30" builtinId="16"/>
    <cellStyle name="Заголовок 2" xfId="31" builtinId="17"/>
    <cellStyle name="Заголовок 3" xfId="32" builtinId="18"/>
    <cellStyle name="Заголовок 4" xfId="33" builtinId="19"/>
    <cellStyle name="Итог" xfId="34" builtinId="25"/>
    <cellStyle name="Контрольная ячейка" xfId="35" builtinId="23"/>
    <cellStyle name="Название" xfId="36" builtinId="15"/>
    <cellStyle name="Нейтральный" xfId="37" builtinId="28"/>
    <cellStyle name="Обычный" xfId="0" builtinId="0"/>
    <cellStyle name="Обычный 3" xfId="38"/>
    <cellStyle name="Обычный 7" xfId="39"/>
    <cellStyle name="Плохой" xfId="40" builtinId="27"/>
    <cellStyle name="Пояснение" xfId="41" builtinId="53"/>
    <cellStyle name="Примечание" xfId="42" builtinId="10"/>
    <cellStyle name="Процентный" xfId="43" builtinId="5"/>
    <cellStyle name="Связанная ячейка" xfId="44" builtinId="24"/>
    <cellStyle name="Текст предупреждения" xfId="45" builtinId="11"/>
    <cellStyle name="Финансовый" xfId="46" builtinId="3"/>
    <cellStyle name="Финансовый [0]" xfId="47" builtinId="6"/>
    <cellStyle name="Хороший" xfId="48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AE1" zoomScale="100" workbookViewId="0">
      <selection activeCell="A36" activeCellId="0" sqref="36:36"/>
    </sheetView>
  </sheetViews>
  <sheetFormatPr baseColWidth="8" defaultRowHeight="12.75" customHeight="1"/>
  <cols>
    <col customWidth="1" min="1" max="1" width="12.425800000000001"/>
    <col bestFit="1" customWidth="1" min="2" max="2" width="42.140599999999999"/>
    <col customWidth="1" min="3" max="3" width="22.855499999999999"/>
    <col customWidth="1" min="4" max="4" width="11"/>
    <col customWidth="1" min="5" max="5" width="8.2851599999999994"/>
    <col customWidth="1" min="6" max="6" width="14.855499999999999"/>
    <col customWidth="1" min="7" max="7" width="16.425799999999999"/>
    <col customWidth="1" min="8" max="8" width="18.2852"/>
    <col customWidth="1" min="9" max="10" width="21.710899999999999"/>
    <col customWidth="1" min="11" max="11" style="1" width="9.5703099999999992"/>
    <col customWidth="1" min="12" max="12" style="2" width="8.5703099999999992"/>
    <col customWidth="1" min="13" max="13" style="2" width="10.855499999999999"/>
    <col customWidth="1" min="14" max="14" style="2" width="10"/>
    <col customWidth="1" min="15" max="15" style="2" width="10.5703"/>
    <col customWidth="1" min="16" max="16" style="1" width="11.140599999999999"/>
    <col customWidth="1" min="17" max="17" style="2" width="12.140599999999999"/>
    <col customWidth="1" min="18" max="20" style="2" width="10.5703"/>
    <col customWidth="1" min="21" max="21" style="2" width="12.855499999999999"/>
    <col customWidth="1" min="22" max="22" style="2" width="14.140599999999999"/>
    <col customWidth="1" min="23" max="23" style="2" width="13.425800000000001"/>
    <col customWidth="1" min="24" max="24" style="2" width="14"/>
    <col customWidth="1" min="25" max="25" style="2" width="15.710900000000001"/>
    <col customWidth="1" min="26" max="26" style="2" width="17.5703"/>
    <col customWidth="1" min="27" max="27" style="2" width="16.140599999999999"/>
    <col customWidth="1" min="28" max="28" style="2" width="18.140599999999999"/>
    <col customWidth="1" min="29" max="31" style="2" width="19"/>
    <col customWidth="1" min="32" max="34" style="1" width="19"/>
    <col customWidth="1" min="35" max="35" style="2" width="19"/>
    <col customWidth="1" min="36" max="36" style="2" width="21.710899999999999"/>
    <col customWidth="1" min="37" max="37" style="2" width="18.2852"/>
    <col customWidth="1" min="38" max="38" style="2" width="23.425799999999999"/>
    <col customWidth="1" min="39" max="39" style="2" width="23"/>
    <col customWidth="1" min="40" max="40" style="2" width="21"/>
    <col customWidth="1" min="41" max="41" style="2" width="28.855499999999999"/>
    <col customWidth="1" min="42" max="49" style="2" width="9.1406200000000002"/>
  </cols>
  <sheetData>
    <row r="1" ht="17.25">
      <c r="A1" s="3"/>
      <c r="B1" s="3"/>
      <c r="C1" s="3"/>
      <c r="D1" s="3"/>
      <c r="E1" s="3"/>
      <c r="F1" s="3"/>
      <c r="G1" s="3"/>
      <c r="H1" s="3"/>
      <c r="I1" s="3"/>
      <c r="J1" s="3"/>
      <c r="K1" s="4"/>
      <c r="L1" s="3"/>
      <c r="M1" s="3"/>
      <c r="N1" s="3"/>
      <c r="O1" s="3"/>
      <c r="P1" s="4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4"/>
      <c r="AG1" s="4"/>
      <c r="AH1" s="4"/>
      <c r="AI1" s="3"/>
      <c r="AJ1" s="3"/>
      <c r="AK1" s="5"/>
      <c r="AN1" s="6" t="s">
        <v>0</v>
      </c>
      <c r="AO1" s="2"/>
    </row>
    <row r="2" ht="17.25">
      <c r="A2" s="3"/>
      <c r="B2" s="3"/>
      <c r="C2" s="3"/>
      <c r="D2" s="3"/>
      <c r="E2" s="3"/>
      <c r="F2" s="3"/>
      <c r="G2" s="3"/>
      <c r="H2" s="3"/>
      <c r="I2" s="3"/>
      <c r="J2" s="3"/>
      <c r="K2" s="4"/>
      <c r="L2" s="3"/>
      <c r="M2" s="3"/>
      <c r="N2" s="3"/>
      <c r="O2" s="3"/>
      <c r="P2" s="4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4"/>
      <c r="AG2" s="4"/>
      <c r="AH2" s="4"/>
      <c r="AI2" s="3"/>
      <c r="AJ2" s="3"/>
      <c r="AK2" s="7"/>
      <c r="AN2" s="2"/>
      <c r="AO2" s="2"/>
    </row>
    <row r="3" ht="17.25">
      <c r="A3" s="3"/>
      <c r="B3" s="3"/>
      <c r="C3" s="3"/>
      <c r="D3" s="3"/>
      <c r="E3" s="3"/>
      <c r="F3" s="3"/>
      <c r="G3" s="3"/>
      <c r="H3" s="3"/>
      <c r="I3" s="3"/>
      <c r="J3" s="3"/>
      <c r="K3" s="4"/>
      <c r="L3" s="3"/>
      <c r="M3" s="3"/>
      <c r="N3" s="3"/>
      <c r="O3" s="3"/>
      <c r="P3" s="4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4"/>
      <c r="AG3" s="4"/>
      <c r="AH3" s="4"/>
      <c r="AI3" s="3"/>
      <c r="AJ3" s="3"/>
      <c r="AK3" s="7"/>
      <c r="AN3" s="6" t="s">
        <v>1</v>
      </c>
      <c r="AO3" s="2"/>
    </row>
    <row r="4" ht="17.25">
      <c r="A4" s="8" t="s">
        <v>2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N4" s="6" t="s">
        <v>3</v>
      </c>
      <c r="AO4" s="2"/>
    </row>
    <row r="5" ht="17.25">
      <c r="A5" s="8"/>
      <c r="B5" s="8"/>
      <c r="C5" s="8"/>
      <c r="D5" s="8"/>
      <c r="E5" s="8"/>
      <c r="F5" s="8"/>
      <c r="G5" s="8"/>
      <c r="H5" s="8"/>
      <c r="I5" s="8"/>
      <c r="J5" s="8"/>
      <c r="K5" s="9"/>
      <c r="L5" s="8"/>
      <c r="M5" s="8"/>
      <c r="N5" s="8"/>
      <c r="O5" s="8"/>
      <c r="P5" s="9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9"/>
      <c r="AG5" s="9"/>
      <c r="AH5" s="9"/>
      <c r="AI5" s="8"/>
      <c r="AJ5" s="8"/>
      <c r="AK5" s="8"/>
    </row>
    <row r="6" ht="17.25">
      <c r="A6" s="10" t="s">
        <v>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</row>
    <row r="7" ht="15">
      <c r="A7" s="11" t="s">
        <v>5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</row>
    <row r="8" ht="17.25">
      <c r="A8" s="3"/>
      <c r="B8" s="3"/>
      <c r="C8" s="3"/>
      <c r="D8" s="3"/>
      <c r="E8" s="3"/>
      <c r="F8" s="3"/>
      <c r="G8" s="3"/>
      <c r="H8" s="3"/>
      <c r="I8" s="3"/>
      <c r="J8" s="3"/>
      <c r="K8" s="4"/>
      <c r="L8" s="3"/>
      <c r="M8" s="3"/>
      <c r="N8" s="3"/>
      <c r="O8" s="3"/>
      <c r="P8" s="4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4"/>
      <c r="AG8" s="4"/>
      <c r="AH8" s="4"/>
      <c r="AI8" s="3"/>
      <c r="AJ8" s="7"/>
      <c r="AK8" s="3"/>
    </row>
    <row r="9" ht="17.25">
      <c r="A9" s="12" t="s">
        <v>6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</row>
    <row r="10" ht="17.25">
      <c r="A10" s="8"/>
      <c r="B10" s="8"/>
      <c r="C10" s="8"/>
      <c r="D10" s="8"/>
      <c r="E10" s="8"/>
      <c r="F10" s="8"/>
      <c r="G10" s="8"/>
      <c r="H10" s="8"/>
      <c r="I10" s="8"/>
      <c r="J10" s="8"/>
      <c r="K10" s="9"/>
      <c r="L10" s="8"/>
      <c r="M10" s="8"/>
      <c r="N10" s="8"/>
      <c r="O10" s="8"/>
      <c r="P10" s="9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9"/>
      <c r="AG10" s="9"/>
      <c r="AH10" s="9"/>
      <c r="AI10" s="8"/>
      <c r="AJ10" s="8"/>
      <c r="AK10" s="8"/>
    </row>
    <row r="11" ht="39" customHeight="1">
      <c r="A11" s="13"/>
      <c r="B11" s="13"/>
      <c r="C11" s="13"/>
      <c r="D11" s="13"/>
      <c r="E11" s="13"/>
      <c r="F11" s="13"/>
      <c r="G11" s="13"/>
      <c r="H11" s="14" t="s">
        <v>7</v>
      </c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</row>
    <row r="12" ht="15">
      <c r="A12" s="15" t="s">
        <v>8</v>
      </c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ht="15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7"/>
      <c r="AD13" s="17"/>
      <c r="AE13" s="17"/>
      <c r="AF13" s="17"/>
      <c r="AG13" s="17"/>
      <c r="AH13" s="17"/>
      <c r="AI13" s="17"/>
      <c r="AJ13" s="17"/>
      <c r="AK13" s="18"/>
    </row>
    <row r="14" ht="42" customHeight="1">
      <c r="A14" s="19" t="s">
        <v>9</v>
      </c>
      <c r="B14" s="19" t="s">
        <v>10</v>
      </c>
      <c r="C14" s="19" t="s">
        <v>11</v>
      </c>
      <c r="D14" s="20" t="s">
        <v>12</v>
      </c>
      <c r="E14" s="20" t="s">
        <v>13</v>
      </c>
      <c r="F14" s="21" t="s">
        <v>14</v>
      </c>
      <c r="G14" s="22"/>
      <c r="H14" s="21" t="s">
        <v>15</v>
      </c>
      <c r="I14" s="22"/>
      <c r="J14" s="19" t="s">
        <v>16</v>
      </c>
      <c r="K14" s="23" t="s">
        <v>17</v>
      </c>
      <c r="L14" s="24"/>
      <c r="M14" s="24"/>
      <c r="N14" s="24"/>
      <c r="O14" s="24"/>
      <c r="P14" s="24"/>
      <c r="Q14" s="24"/>
      <c r="R14" s="24"/>
      <c r="S14" s="24"/>
      <c r="T14" s="25"/>
      <c r="U14" s="23" t="s">
        <v>18</v>
      </c>
      <c r="V14" s="24"/>
      <c r="W14" s="24"/>
      <c r="X14" s="24"/>
      <c r="Y14" s="24"/>
      <c r="Z14" s="25"/>
      <c r="AA14" s="21" t="s">
        <v>19</v>
      </c>
      <c r="AB14" s="22"/>
      <c r="AC14" s="26" t="s">
        <v>20</v>
      </c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19" t="s">
        <v>21</v>
      </c>
    </row>
    <row r="15" ht="52.5" customHeight="1">
      <c r="A15" s="27"/>
      <c r="B15" s="27"/>
      <c r="C15" s="27"/>
      <c r="D15" s="28"/>
      <c r="E15" s="28"/>
      <c r="F15" s="29"/>
      <c r="G15" s="30"/>
      <c r="H15" s="29"/>
      <c r="I15" s="30"/>
      <c r="J15" s="27"/>
      <c r="K15" s="23" t="s">
        <v>22</v>
      </c>
      <c r="L15" s="24"/>
      <c r="M15" s="24"/>
      <c r="N15" s="24"/>
      <c r="O15" s="25"/>
      <c r="P15" s="23" t="s">
        <v>23</v>
      </c>
      <c r="Q15" s="24"/>
      <c r="R15" s="24"/>
      <c r="S15" s="24"/>
      <c r="T15" s="25"/>
      <c r="U15" s="23" t="s">
        <v>24</v>
      </c>
      <c r="V15" s="25"/>
      <c r="W15" s="23" t="s">
        <v>25</v>
      </c>
      <c r="X15" s="25"/>
      <c r="Y15" s="23" t="s">
        <v>26</v>
      </c>
      <c r="Z15" s="25"/>
      <c r="AA15" s="29"/>
      <c r="AB15" s="30"/>
      <c r="AC15" s="31" t="s">
        <v>27</v>
      </c>
      <c r="AD15" s="32"/>
      <c r="AE15" s="31" t="s">
        <v>28</v>
      </c>
      <c r="AF15" s="32"/>
      <c r="AG15" s="33" t="s">
        <v>29</v>
      </c>
      <c r="AH15" s="34"/>
      <c r="AI15" s="31" t="s">
        <v>30</v>
      </c>
      <c r="AJ15" s="32"/>
      <c r="AK15" s="31" t="s">
        <v>31</v>
      </c>
      <c r="AL15" s="32"/>
      <c r="AM15" s="19" t="s">
        <v>32</v>
      </c>
      <c r="AN15" s="19" t="s">
        <v>33</v>
      </c>
      <c r="AO15" s="27"/>
    </row>
    <row r="16" ht="80.25" customHeight="1">
      <c r="A16" s="35"/>
      <c r="B16" s="35"/>
      <c r="C16" s="35"/>
      <c r="D16" s="36"/>
      <c r="E16" s="36"/>
      <c r="F16" s="35" t="s">
        <v>34</v>
      </c>
      <c r="G16" s="35" t="s">
        <v>35</v>
      </c>
      <c r="H16" s="35" t="s">
        <v>36</v>
      </c>
      <c r="I16" s="35" t="s">
        <v>35</v>
      </c>
      <c r="J16" s="35"/>
      <c r="K16" s="37" t="s">
        <v>37</v>
      </c>
      <c r="L16" s="38" t="s">
        <v>38</v>
      </c>
      <c r="M16" s="38" t="s">
        <v>39</v>
      </c>
      <c r="N16" s="39" t="s">
        <v>40</v>
      </c>
      <c r="O16" s="39" t="s">
        <v>41</v>
      </c>
      <c r="P16" s="37" t="s">
        <v>37</v>
      </c>
      <c r="Q16" s="38" t="s">
        <v>38</v>
      </c>
      <c r="R16" s="38" t="s">
        <v>39</v>
      </c>
      <c r="S16" s="39" t="s">
        <v>40</v>
      </c>
      <c r="T16" s="39" t="s">
        <v>41</v>
      </c>
      <c r="U16" s="38" t="s">
        <v>42</v>
      </c>
      <c r="V16" s="38" t="s">
        <v>43</v>
      </c>
      <c r="W16" s="38" t="s">
        <v>42</v>
      </c>
      <c r="X16" s="38" t="s">
        <v>43</v>
      </c>
      <c r="Y16" s="38" t="s">
        <v>42</v>
      </c>
      <c r="Z16" s="38" t="s">
        <v>43</v>
      </c>
      <c r="AA16" s="26" t="s">
        <v>34</v>
      </c>
      <c r="AB16" s="26" t="s">
        <v>44</v>
      </c>
      <c r="AC16" s="26" t="s">
        <v>45</v>
      </c>
      <c r="AD16" s="26" t="s">
        <v>46</v>
      </c>
      <c r="AE16" s="26" t="s">
        <v>45</v>
      </c>
      <c r="AF16" s="40" t="s">
        <v>35</v>
      </c>
      <c r="AG16" s="40" t="s">
        <v>45</v>
      </c>
      <c r="AH16" s="40" t="s">
        <v>35</v>
      </c>
      <c r="AI16" s="26" t="s">
        <v>45</v>
      </c>
      <c r="AJ16" s="26" t="s">
        <v>47</v>
      </c>
      <c r="AK16" s="26" t="s">
        <v>45</v>
      </c>
      <c r="AL16" s="26" t="s">
        <v>35</v>
      </c>
      <c r="AM16" s="35"/>
      <c r="AN16" s="35"/>
      <c r="AO16" s="35"/>
    </row>
    <row r="17" ht="23.25" customHeight="1">
      <c r="A17" s="26">
        <v>1</v>
      </c>
      <c r="B17" s="26">
        <v>2</v>
      </c>
      <c r="C17" s="26">
        <v>3</v>
      </c>
      <c r="D17" s="26">
        <v>4</v>
      </c>
      <c r="E17" s="26">
        <v>5</v>
      </c>
      <c r="F17" s="26">
        <v>6</v>
      </c>
      <c r="G17" s="26">
        <v>7</v>
      </c>
      <c r="H17" s="26">
        <v>8</v>
      </c>
      <c r="I17" s="26">
        <v>9</v>
      </c>
      <c r="J17" s="26">
        <v>10</v>
      </c>
      <c r="K17" s="40">
        <v>11</v>
      </c>
      <c r="L17" s="26">
        <v>12</v>
      </c>
      <c r="M17" s="26">
        <v>13</v>
      </c>
      <c r="N17" s="26">
        <v>14</v>
      </c>
      <c r="O17" s="26">
        <v>15</v>
      </c>
      <c r="P17" s="40">
        <v>16</v>
      </c>
      <c r="Q17" s="26">
        <v>17</v>
      </c>
      <c r="R17" s="26">
        <v>18</v>
      </c>
      <c r="S17" s="26">
        <v>19</v>
      </c>
      <c r="T17" s="26">
        <v>20</v>
      </c>
      <c r="U17" s="26">
        <v>21</v>
      </c>
      <c r="V17" s="26">
        <v>22</v>
      </c>
      <c r="W17" s="26">
        <v>23</v>
      </c>
      <c r="X17" s="26">
        <v>24</v>
      </c>
      <c r="Y17" s="26">
        <v>25</v>
      </c>
      <c r="Z17" s="26">
        <v>26</v>
      </c>
      <c r="AA17" s="26">
        <v>27</v>
      </c>
      <c r="AB17" s="26">
        <v>28</v>
      </c>
      <c r="AC17" s="41" t="s">
        <v>48</v>
      </c>
      <c r="AD17" s="41" t="s">
        <v>49</v>
      </c>
      <c r="AE17" s="41" t="s">
        <v>50</v>
      </c>
      <c r="AF17" s="42" t="s">
        <v>51</v>
      </c>
      <c r="AG17" s="42" t="s">
        <v>52</v>
      </c>
      <c r="AH17" s="42" t="s">
        <v>53</v>
      </c>
      <c r="AI17" s="41" t="s">
        <v>54</v>
      </c>
      <c r="AJ17" s="41" t="s">
        <v>55</v>
      </c>
      <c r="AK17" s="41" t="s">
        <v>56</v>
      </c>
      <c r="AL17" s="41" t="s">
        <v>57</v>
      </c>
      <c r="AM17" s="26">
        <v>30</v>
      </c>
      <c r="AN17" s="26">
        <v>31</v>
      </c>
      <c r="AO17" s="26">
        <v>32</v>
      </c>
    </row>
    <row r="18" s="2" customFormat="1" ht="24">
      <c r="A18" s="43" t="s">
        <v>58</v>
      </c>
      <c r="B18" s="44" t="s">
        <v>59</v>
      </c>
      <c r="C18" s="45" t="s">
        <v>60</v>
      </c>
      <c r="D18" s="46" t="s">
        <v>61</v>
      </c>
      <c r="E18" s="46" t="s">
        <v>61</v>
      </c>
      <c r="F18" s="46" t="s">
        <v>61</v>
      </c>
      <c r="G18" s="46" t="s">
        <v>61</v>
      </c>
      <c r="H18" s="47" t="s">
        <v>61</v>
      </c>
      <c r="I18" s="47" t="s">
        <v>61</v>
      </c>
      <c r="J18" s="48">
        <f t="shared" ref="J18:J47" si="0">AD18+AF18+AH18</f>
        <v>44.469999999999999</v>
      </c>
      <c r="K18" s="49">
        <f t="shared" ref="K18:K47" si="1">AC18+AE18+AG18+AI18+AK18</f>
        <v>82.995000000000005</v>
      </c>
      <c r="L18" s="48">
        <f t="shared" ref="L18:T18" si="2">L19</f>
        <v>12.359500000000001</v>
      </c>
      <c r="M18" s="48">
        <f t="shared" si="2"/>
        <v>23.446499999999997</v>
      </c>
      <c r="N18" s="48">
        <f t="shared" si="2"/>
        <v>47.188999999999993</v>
      </c>
      <c r="O18" s="48">
        <f t="shared" si="2"/>
        <v>0</v>
      </c>
      <c r="P18" s="49">
        <f t="shared" ref="P18:P47" si="3">AD18+AF18+AH18+AJ18+AK18</f>
        <v>78.554000000000002</v>
      </c>
      <c r="Q18" s="48">
        <f t="shared" si="2"/>
        <v>7.0518000000000001</v>
      </c>
      <c r="R18" s="48">
        <f t="shared" si="2"/>
        <v>23.566199999999998</v>
      </c>
      <c r="S18" s="48">
        <f t="shared" si="2"/>
        <v>47.936</v>
      </c>
      <c r="T18" s="48">
        <f t="shared" si="2"/>
        <v>1</v>
      </c>
      <c r="U18" s="48">
        <v>0</v>
      </c>
      <c r="V18" s="48">
        <v>0</v>
      </c>
      <c r="W18" s="48" t="s">
        <v>61</v>
      </c>
      <c r="X18" s="48" t="s">
        <v>61</v>
      </c>
      <c r="Y18" s="47" t="s">
        <v>61</v>
      </c>
      <c r="Z18" s="48">
        <f t="shared" ref="Z18:Z47" si="4">AJ18+AK18</f>
        <v>34.084000000000003</v>
      </c>
      <c r="AA18" s="48">
        <v>0</v>
      </c>
      <c r="AB18" s="48">
        <v>0</v>
      </c>
      <c r="AC18" s="48">
        <f t="shared" ref="AC18:AL18" si="5">AC19</f>
        <v>15.561999999999999</v>
      </c>
      <c r="AD18" s="48">
        <f t="shared" si="5"/>
        <v>11.939</v>
      </c>
      <c r="AE18" s="48">
        <f t="shared" si="5"/>
        <v>15.841999999999999</v>
      </c>
      <c r="AF18" s="49">
        <f t="shared" si="5"/>
        <v>15.024000000000001</v>
      </c>
      <c r="AG18" s="49">
        <f t="shared" si="5"/>
        <v>18.402000000000001</v>
      </c>
      <c r="AH18" s="49">
        <f t="shared" si="5"/>
        <v>17.507000000000001</v>
      </c>
      <c r="AI18" s="48">
        <f t="shared" si="5"/>
        <v>16.436999999999998</v>
      </c>
      <c r="AJ18" s="48">
        <f t="shared" si="5"/>
        <v>17.332000000000001</v>
      </c>
      <c r="AK18" s="48">
        <f t="shared" si="5"/>
        <v>16.752000000000002</v>
      </c>
      <c r="AL18" s="48">
        <f t="shared" si="5"/>
        <v>0</v>
      </c>
      <c r="AM18" s="48">
        <f t="shared" ref="AM18:AM47" si="6">AD18+AF18+AH18+AI18+AK18</f>
        <v>77.658999999999992</v>
      </c>
      <c r="AN18" s="48">
        <f t="shared" ref="AN18:AN47" si="7">AD18+AF18+AH18+AJ18+AK18</f>
        <v>78.554000000000002</v>
      </c>
      <c r="AO18" s="50"/>
    </row>
    <row r="19" s="2" customFormat="1" ht="27.75" customHeight="1">
      <c r="A19" s="43" t="s">
        <v>62</v>
      </c>
      <c r="B19" s="51" t="s">
        <v>63</v>
      </c>
      <c r="C19" s="45" t="s">
        <v>60</v>
      </c>
      <c r="D19" s="46" t="s">
        <v>61</v>
      </c>
      <c r="E19" s="46" t="s">
        <v>61</v>
      </c>
      <c r="F19" s="46" t="s">
        <v>61</v>
      </c>
      <c r="G19" s="46" t="s">
        <v>61</v>
      </c>
      <c r="H19" s="47" t="s">
        <v>61</v>
      </c>
      <c r="I19" s="47" t="s">
        <v>61</v>
      </c>
      <c r="J19" s="48">
        <f t="shared" si="0"/>
        <v>44.469999999999999</v>
      </c>
      <c r="K19" s="49">
        <f t="shared" si="1"/>
        <v>82.995000000000005</v>
      </c>
      <c r="L19" s="48">
        <f t="shared" ref="L19:T19" si="8">L21</f>
        <v>12.359500000000001</v>
      </c>
      <c r="M19" s="48">
        <f t="shared" si="8"/>
        <v>23.446499999999997</v>
      </c>
      <c r="N19" s="48">
        <f t="shared" si="8"/>
        <v>47.188999999999993</v>
      </c>
      <c r="O19" s="48">
        <f t="shared" si="8"/>
        <v>0</v>
      </c>
      <c r="P19" s="49">
        <f t="shared" si="3"/>
        <v>78.554000000000002</v>
      </c>
      <c r="Q19" s="48">
        <f t="shared" si="8"/>
        <v>7.0518000000000001</v>
      </c>
      <c r="R19" s="48">
        <f t="shared" si="8"/>
        <v>23.566199999999998</v>
      </c>
      <c r="S19" s="48">
        <f t="shared" si="8"/>
        <v>47.936</v>
      </c>
      <c r="T19" s="48">
        <f t="shared" si="8"/>
        <v>1</v>
      </c>
      <c r="U19" s="48">
        <v>0</v>
      </c>
      <c r="V19" s="48">
        <v>0</v>
      </c>
      <c r="W19" s="48" t="s">
        <v>61</v>
      </c>
      <c r="X19" s="48" t="s">
        <v>61</v>
      </c>
      <c r="Y19" s="47" t="s">
        <v>61</v>
      </c>
      <c r="Z19" s="48">
        <f t="shared" si="4"/>
        <v>34.084000000000003</v>
      </c>
      <c r="AA19" s="48">
        <v>0</v>
      </c>
      <c r="AB19" s="48">
        <v>0</v>
      </c>
      <c r="AC19" s="48">
        <f t="shared" ref="AC19:AL19" si="9">AC21</f>
        <v>15.561999999999999</v>
      </c>
      <c r="AD19" s="48">
        <f t="shared" si="9"/>
        <v>11.939</v>
      </c>
      <c r="AE19" s="48">
        <f t="shared" si="9"/>
        <v>15.841999999999999</v>
      </c>
      <c r="AF19" s="49">
        <f t="shared" si="9"/>
        <v>15.024000000000001</v>
      </c>
      <c r="AG19" s="49">
        <f t="shared" si="9"/>
        <v>18.402000000000001</v>
      </c>
      <c r="AH19" s="49">
        <f t="shared" si="9"/>
        <v>17.507000000000001</v>
      </c>
      <c r="AI19" s="48">
        <f t="shared" si="9"/>
        <v>16.436999999999998</v>
      </c>
      <c r="AJ19" s="48">
        <f t="shared" si="9"/>
        <v>17.332000000000001</v>
      </c>
      <c r="AK19" s="48">
        <f t="shared" si="9"/>
        <v>16.752000000000002</v>
      </c>
      <c r="AL19" s="48">
        <f t="shared" si="9"/>
        <v>0</v>
      </c>
      <c r="AM19" s="48">
        <f t="shared" si="6"/>
        <v>77.658999999999992</v>
      </c>
      <c r="AN19" s="48">
        <f t="shared" si="7"/>
        <v>78.554000000000002</v>
      </c>
      <c r="AO19" s="52"/>
    </row>
    <row r="20" s="2" customFormat="1" ht="36.75" customHeight="1">
      <c r="A20" s="43" t="s">
        <v>64</v>
      </c>
      <c r="B20" s="53" t="s">
        <v>65</v>
      </c>
      <c r="C20" s="45" t="s">
        <v>60</v>
      </c>
      <c r="D20" s="46"/>
      <c r="E20" s="46"/>
      <c r="F20" s="46"/>
      <c r="G20" s="46"/>
      <c r="H20" s="54"/>
      <c r="I20" s="54"/>
      <c r="J20" s="48"/>
      <c r="K20" s="49"/>
      <c r="L20" s="54"/>
      <c r="M20" s="54"/>
      <c r="N20" s="54"/>
      <c r="O20" s="54"/>
      <c r="P20" s="49"/>
      <c r="Q20" s="48"/>
      <c r="R20" s="48"/>
      <c r="S20" s="48"/>
      <c r="T20" s="54"/>
      <c r="U20" s="54"/>
      <c r="V20" s="54"/>
      <c r="W20" s="54"/>
      <c r="X20" s="48"/>
      <c r="Y20" s="54"/>
      <c r="Z20" s="48"/>
      <c r="AA20" s="54"/>
      <c r="AB20" s="54"/>
      <c r="AC20" s="54"/>
      <c r="AD20" s="54"/>
      <c r="AE20" s="54"/>
      <c r="AF20" s="55"/>
      <c r="AG20" s="55"/>
      <c r="AH20" s="55"/>
      <c r="AI20" s="54"/>
      <c r="AJ20" s="54"/>
      <c r="AK20" s="54"/>
      <c r="AL20" s="54"/>
      <c r="AM20" s="48"/>
      <c r="AN20" s="48"/>
      <c r="AO20" s="56"/>
    </row>
    <row r="21" s="2" customFormat="1" ht="27" customHeight="1">
      <c r="A21" s="43" t="s">
        <v>66</v>
      </c>
      <c r="B21" s="44" t="s">
        <v>67</v>
      </c>
      <c r="C21" s="45" t="s">
        <v>60</v>
      </c>
      <c r="D21" s="57" t="s">
        <v>61</v>
      </c>
      <c r="E21" s="57" t="s">
        <v>61</v>
      </c>
      <c r="F21" s="57" t="s">
        <v>61</v>
      </c>
      <c r="G21" s="57" t="s">
        <v>61</v>
      </c>
      <c r="H21" s="47" t="s">
        <v>61</v>
      </c>
      <c r="I21" s="47" t="s">
        <v>61</v>
      </c>
      <c r="J21" s="48">
        <f t="shared" si="0"/>
        <v>44.469999999999999</v>
      </c>
      <c r="K21" s="48">
        <f t="shared" si="1"/>
        <v>82.995000000000005</v>
      </c>
      <c r="L21" s="48">
        <f t="shared" ref="L21:T21" si="10">L22+L30+L34+L43</f>
        <v>12.359500000000001</v>
      </c>
      <c r="M21" s="48">
        <f t="shared" si="10"/>
        <v>23.446499999999997</v>
      </c>
      <c r="N21" s="48">
        <f t="shared" si="10"/>
        <v>47.188999999999993</v>
      </c>
      <c r="O21" s="48">
        <f t="shared" si="10"/>
        <v>0</v>
      </c>
      <c r="P21" s="48">
        <f t="shared" si="10"/>
        <v>78.554000000000002</v>
      </c>
      <c r="Q21" s="48">
        <f t="shared" si="10"/>
        <v>7.0518000000000001</v>
      </c>
      <c r="R21" s="48">
        <f t="shared" si="10"/>
        <v>23.566199999999998</v>
      </c>
      <c r="S21" s="48">
        <f t="shared" si="10"/>
        <v>47.936</v>
      </c>
      <c r="T21" s="48">
        <f t="shared" si="10"/>
        <v>1</v>
      </c>
      <c r="U21" s="48">
        <v>0</v>
      </c>
      <c r="V21" s="48">
        <v>0</v>
      </c>
      <c r="W21" s="48" t="s">
        <v>61</v>
      </c>
      <c r="X21" s="48" t="s">
        <v>61</v>
      </c>
      <c r="Y21" s="47" t="s">
        <v>61</v>
      </c>
      <c r="Z21" s="48">
        <f t="shared" si="4"/>
        <v>34.084000000000003</v>
      </c>
      <c r="AA21" s="48">
        <v>0</v>
      </c>
      <c r="AB21" s="48">
        <v>0</v>
      </c>
      <c r="AC21" s="48">
        <f>AC22+AC30+AC34+AC43</f>
        <v>15.561999999999999</v>
      </c>
      <c r="AD21" s="48">
        <f t="shared" ref="AD21:AL21" si="11">AD22+AD30+AD34+AD43</f>
        <v>11.939</v>
      </c>
      <c r="AE21" s="48">
        <f t="shared" si="11"/>
        <v>15.841999999999999</v>
      </c>
      <c r="AF21" s="48">
        <f t="shared" si="11"/>
        <v>15.024000000000001</v>
      </c>
      <c r="AG21" s="48">
        <f t="shared" si="11"/>
        <v>18.402000000000001</v>
      </c>
      <c r="AH21" s="48">
        <f t="shared" si="11"/>
        <v>17.507000000000001</v>
      </c>
      <c r="AI21" s="48">
        <f t="shared" si="11"/>
        <v>16.436999999999998</v>
      </c>
      <c r="AJ21" s="48">
        <f t="shared" si="11"/>
        <v>17.332000000000001</v>
      </c>
      <c r="AK21" s="48">
        <f t="shared" si="11"/>
        <v>16.752000000000002</v>
      </c>
      <c r="AL21" s="48">
        <f t="shared" si="11"/>
        <v>0</v>
      </c>
      <c r="AM21" s="48">
        <f t="shared" si="6"/>
        <v>77.658999999999992</v>
      </c>
      <c r="AN21" s="48">
        <f t="shared" si="7"/>
        <v>78.554000000000002</v>
      </c>
      <c r="AO21" s="52"/>
    </row>
    <row r="22" s="58" customFormat="1" ht="53.25" customHeight="1">
      <c r="A22" s="59" t="s">
        <v>68</v>
      </c>
      <c r="B22" s="60" t="s">
        <v>69</v>
      </c>
      <c r="C22" s="61" t="s">
        <v>60</v>
      </c>
      <c r="D22" s="62" t="s">
        <v>61</v>
      </c>
      <c r="E22" s="62" t="s">
        <v>61</v>
      </c>
      <c r="F22" s="62" t="s">
        <v>61</v>
      </c>
      <c r="G22" s="62" t="s">
        <v>61</v>
      </c>
      <c r="H22" s="63" t="s">
        <v>61</v>
      </c>
      <c r="I22" s="63" t="s">
        <v>61</v>
      </c>
      <c r="J22" s="48">
        <f t="shared" si="0"/>
        <v>6.2709999999999999</v>
      </c>
      <c r="K22" s="48">
        <f t="shared" si="1"/>
        <v>36.033000000000001</v>
      </c>
      <c r="L22" s="64">
        <f t="shared" ref="L22:T22" si="12">L23</f>
        <v>7.9592999999999998</v>
      </c>
      <c r="M22" s="64">
        <f t="shared" si="12"/>
        <v>9.357899999999999</v>
      </c>
      <c r="N22" s="64">
        <f t="shared" si="12"/>
        <v>18.715799999999998</v>
      </c>
      <c r="O22" s="64">
        <f t="shared" si="12"/>
        <v>0</v>
      </c>
      <c r="P22" s="48">
        <f t="shared" si="12"/>
        <v>32.280000000000001</v>
      </c>
      <c r="Q22" s="64">
        <f t="shared" si="12"/>
        <v>3.2280000000000002</v>
      </c>
      <c r="R22" s="64">
        <f t="shared" si="12"/>
        <v>9.6840000000000011</v>
      </c>
      <c r="S22" s="64">
        <f t="shared" si="12"/>
        <v>19.368000000000002</v>
      </c>
      <c r="T22" s="64">
        <f t="shared" si="12"/>
        <v>0</v>
      </c>
      <c r="U22" s="64">
        <v>0</v>
      </c>
      <c r="V22" s="64">
        <v>0</v>
      </c>
      <c r="W22" s="64" t="s">
        <v>61</v>
      </c>
      <c r="X22" s="64" t="s">
        <v>61</v>
      </c>
      <c r="Y22" s="63" t="s">
        <v>61</v>
      </c>
      <c r="Z22" s="48">
        <f t="shared" si="4"/>
        <v>26.009</v>
      </c>
      <c r="AA22" s="64">
        <v>0</v>
      </c>
      <c r="AB22" s="64">
        <v>0</v>
      </c>
      <c r="AC22" s="64">
        <f>AC23</f>
        <v>5.2619999999999996</v>
      </c>
      <c r="AD22" s="64">
        <f t="shared" ref="AD22:AL22" si="13">AD23</f>
        <v>3.3399999999999999</v>
      </c>
      <c r="AE22" s="64">
        <f t="shared" si="13"/>
        <v>4.2130000000000001</v>
      </c>
      <c r="AF22" s="64">
        <f t="shared" si="13"/>
        <v>1.115</v>
      </c>
      <c r="AG22" s="64">
        <f t="shared" si="13"/>
        <v>3.569</v>
      </c>
      <c r="AH22" s="64">
        <f t="shared" si="13"/>
        <v>1.8160000000000001</v>
      </c>
      <c r="AI22" s="64">
        <f t="shared" si="13"/>
        <v>9.8369999999999997</v>
      </c>
      <c r="AJ22" s="64">
        <f t="shared" si="13"/>
        <v>12.856999999999999</v>
      </c>
      <c r="AK22" s="64">
        <f t="shared" si="13"/>
        <v>13.152000000000001</v>
      </c>
      <c r="AL22" s="64">
        <f t="shared" si="13"/>
        <v>0</v>
      </c>
      <c r="AM22" s="48">
        <f t="shared" si="6"/>
        <v>29.260000000000002</v>
      </c>
      <c r="AN22" s="48">
        <f t="shared" si="7"/>
        <v>32.280000000000001</v>
      </c>
      <c r="AO22" s="65"/>
    </row>
    <row r="23" s="2" customFormat="1" ht="50.25" customHeight="1">
      <c r="A23" s="43" t="s">
        <v>70</v>
      </c>
      <c r="B23" s="51" t="s">
        <v>71</v>
      </c>
      <c r="C23" s="61" t="s">
        <v>60</v>
      </c>
      <c r="D23" s="62" t="s">
        <v>61</v>
      </c>
      <c r="E23" s="62" t="s">
        <v>61</v>
      </c>
      <c r="F23" s="62" t="s">
        <v>61</v>
      </c>
      <c r="G23" s="62" t="s">
        <v>61</v>
      </c>
      <c r="H23" s="47" t="s">
        <v>61</v>
      </c>
      <c r="I23" s="47" t="s">
        <v>61</v>
      </c>
      <c r="J23" s="48">
        <f t="shared" si="0"/>
        <v>6.2709999999999999</v>
      </c>
      <c r="K23" s="48">
        <f t="shared" si="1"/>
        <v>36.033000000000001</v>
      </c>
      <c r="L23" s="48">
        <f t="shared" ref="L23:T23" si="14">L24+L25+L26+L27+L28+L29</f>
        <v>7.9592999999999998</v>
      </c>
      <c r="M23" s="48">
        <f t="shared" si="14"/>
        <v>9.357899999999999</v>
      </c>
      <c r="N23" s="48">
        <f t="shared" si="14"/>
        <v>18.715799999999998</v>
      </c>
      <c r="O23" s="48">
        <f t="shared" si="14"/>
        <v>0</v>
      </c>
      <c r="P23" s="48">
        <f t="shared" si="14"/>
        <v>32.280000000000001</v>
      </c>
      <c r="Q23" s="48">
        <f t="shared" si="14"/>
        <v>3.2280000000000002</v>
      </c>
      <c r="R23" s="48">
        <f t="shared" si="14"/>
        <v>9.6840000000000011</v>
      </c>
      <c r="S23" s="48">
        <f t="shared" si="14"/>
        <v>19.368000000000002</v>
      </c>
      <c r="T23" s="48">
        <f t="shared" si="14"/>
        <v>0</v>
      </c>
      <c r="U23" s="48">
        <v>0</v>
      </c>
      <c r="V23" s="48">
        <v>0</v>
      </c>
      <c r="W23" s="48" t="s">
        <v>61</v>
      </c>
      <c r="X23" s="48" t="s">
        <v>61</v>
      </c>
      <c r="Y23" s="47" t="s">
        <v>61</v>
      </c>
      <c r="Z23" s="48">
        <f t="shared" si="4"/>
        <v>26.009</v>
      </c>
      <c r="AA23" s="48">
        <v>0</v>
      </c>
      <c r="AB23" s="48">
        <v>0</v>
      </c>
      <c r="AC23" s="48">
        <f>AC24+AC25+AC26+AC27+AC28+AC29</f>
        <v>5.2619999999999996</v>
      </c>
      <c r="AD23" s="48">
        <f t="shared" ref="AD23:AL23" si="15">AD24+AD25+AD26+AD27+AD28+AD29</f>
        <v>3.3399999999999999</v>
      </c>
      <c r="AE23" s="48">
        <f t="shared" si="15"/>
        <v>4.2130000000000001</v>
      </c>
      <c r="AF23" s="48">
        <f t="shared" si="15"/>
        <v>1.115</v>
      </c>
      <c r="AG23" s="48">
        <f>AG24+AG25+AG26+AG27+AG28+AG29</f>
        <v>3.569</v>
      </c>
      <c r="AH23" s="48">
        <f>AH24+AH25+AH26+AH27+AH28+AH29</f>
        <v>1.8160000000000001</v>
      </c>
      <c r="AI23" s="48">
        <f t="shared" si="15"/>
        <v>9.8369999999999997</v>
      </c>
      <c r="AJ23" s="48">
        <f t="shared" si="15"/>
        <v>12.856999999999999</v>
      </c>
      <c r="AK23" s="48">
        <f t="shared" si="15"/>
        <v>13.152000000000001</v>
      </c>
      <c r="AL23" s="48">
        <f t="shared" si="15"/>
        <v>0</v>
      </c>
      <c r="AM23" s="48">
        <f t="shared" si="6"/>
        <v>29.260000000000002</v>
      </c>
      <c r="AN23" s="48">
        <f t="shared" si="7"/>
        <v>32.280000000000001</v>
      </c>
      <c r="AO23" s="52"/>
    </row>
    <row r="24" s="58" customFormat="1" ht="53.25" customHeight="1">
      <c r="A24" s="43" t="s">
        <v>70</v>
      </c>
      <c r="B24" s="66" t="s">
        <v>72</v>
      </c>
      <c r="C24" s="45" t="s">
        <v>73</v>
      </c>
      <c r="D24" s="48" t="s">
        <v>74</v>
      </c>
      <c r="E24" s="47">
        <v>2020</v>
      </c>
      <c r="F24" s="47">
        <v>2024</v>
      </c>
      <c r="G24" s="47">
        <v>2024</v>
      </c>
      <c r="H24" s="63" t="s">
        <v>61</v>
      </c>
      <c r="I24" s="63" t="s">
        <v>61</v>
      </c>
      <c r="J24" s="48">
        <f t="shared" si="0"/>
        <v>3.4660000000000002</v>
      </c>
      <c r="K24" s="48">
        <f t="shared" si="1"/>
        <v>12.827999999999999</v>
      </c>
      <c r="L24" s="48">
        <f t="shared" ref="L24:L29" si="16">K24*0.10000000000000001</f>
        <v>1.2827999999999999</v>
      </c>
      <c r="M24" s="48">
        <f t="shared" ref="M24:M29" si="17">K24*0.29999999999999999</f>
        <v>3.8483999999999998</v>
      </c>
      <c r="N24" s="48">
        <f t="shared" ref="N24:N29" si="18">K24*0.59999999999999998</f>
        <v>7.6967999999999996</v>
      </c>
      <c r="O24" s="48">
        <v>0</v>
      </c>
      <c r="P24" s="48">
        <f t="shared" si="3"/>
        <v>5.0120000000000005</v>
      </c>
      <c r="Q24" s="48">
        <f t="shared" ref="Q24:Q29" si="19">P24*0.10000000000000001</f>
        <v>0.50120000000000009</v>
      </c>
      <c r="R24" s="48">
        <f t="shared" ref="R24:R29" si="20">P24*0.29999999999999999</f>
        <v>1.5036</v>
      </c>
      <c r="S24" s="48">
        <f t="shared" ref="S24:S29" si="21">P24*0.59999999999999998</f>
        <v>3.0072000000000001</v>
      </c>
      <c r="T24" s="48">
        <v>0</v>
      </c>
      <c r="U24" s="64">
        <v>0</v>
      </c>
      <c r="V24" s="64">
        <v>0</v>
      </c>
      <c r="W24" s="64" t="s">
        <v>61</v>
      </c>
      <c r="X24" s="48" t="s">
        <v>61</v>
      </c>
      <c r="Y24" s="63" t="s">
        <v>61</v>
      </c>
      <c r="Z24" s="48">
        <f t="shared" si="4"/>
        <v>1.546</v>
      </c>
      <c r="AA24" s="64">
        <v>0</v>
      </c>
      <c r="AB24" s="64">
        <v>0</v>
      </c>
      <c r="AC24" s="64">
        <v>3.5619999999999998</v>
      </c>
      <c r="AD24" s="64">
        <v>1.6499999999999999</v>
      </c>
      <c r="AE24" s="64">
        <v>2.3999999999999999</v>
      </c>
      <c r="AF24" s="64">
        <v>0</v>
      </c>
      <c r="AG24" s="64">
        <v>2.2200000000000002</v>
      </c>
      <c r="AH24" s="64">
        <v>1.8160000000000001</v>
      </c>
      <c r="AI24" s="64">
        <v>3.1000000000000001</v>
      </c>
      <c r="AJ24" s="64">
        <f>AJ28</f>
        <v>0</v>
      </c>
      <c r="AK24" s="64">
        <v>1.546</v>
      </c>
      <c r="AL24" s="64">
        <f>AL28+AL30</f>
        <v>0</v>
      </c>
      <c r="AM24" s="48">
        <f t="shared" si="6"/>
        <v>8.1120000000000001</v>
      </c>
      <c r="AN24" s="48">
        <f t="shared" si="7"/>
        <v>5.0120000000000005</v>
      </c>
      <c r="AO24" s="65"/>
    </row>
    <row r="25" s="58" customFormat="1" ht="48" customHeight="1">
      <c r="A25" s="43" t="s">
        <v>70</v>
      </c>
      <c r="B25" s="66" t="s">
        <v>75</v>
      </c>
      <c r="C25" s="45" t="s">
        <v>76</v>
      </c>
      <c r="D25" s="48" t="s">
        <v>74</v>
      </c>
      <c r="E25" s="47">
        <v>2020</v>
      </c>
      <c r="F25" s="47">
        <v>2024</v>
      </c>
      <c r="G25" s="47">
        <v>2024</v>
      </c>
      <c r="H25" s="63" t="s">
        <v>61</v>
      </c>
      <c r="I25" s="63" t="s">
        <v>61</v>
      </c>
      <c r="J25" s="48">
        <f t="shared" si="0"/>
        <v>1.6899999999999999</v>
      </c>
      <c r="K25" s="48">
        <f t="shared" si="1"/>
        <v>3.3999999999999999</v>
      </c>
      <c r="L25" s="48">
        <f t="shared" si="16"/>
        <v>0.34000000000000002</v>
      </c>
      <c r="M25" s="48">
        <f t="shared" si="17"/>
        <v>1.02</v>
      </c>
      <c r="N25" s="48">
        <f t="shared" si="18"/>
        <v>2.04</v>
      </c>
      <c r="O25" s="48">
        <v>0</v>
      </c>
      <c r="P25" s="48">
        <f t="shared" si="3"/>
        <v>3.3899999999999997</v>
      </c>
      <c r="Q25" s="48">
        <f t="shared" si="19"/>
        <v>0.33899999999999997</v>
      </c>
      <c r="R25" s="48">
        <f t="shared" si="20"/>
        <v>1.0169999999999999</v>
      </c>
      <c r="S25" s="48">
        <f t="shared" si="21"/>
        <v>2.0339999999999998</v>
      </c>
      <c r="T25" s="48">
        <v>0</v>
      </c>
      <c r="U25" s="64">
        <v>0</v>
      </c>
      <c r="V25" s="64">
        <v>0</v>
      </c>
      <c r="W25" s="64" t="s">
        <v>61</v>
      </c>
      <c r="X25" s="48" t="s">
        <v>61</v>
      </c>
      <c r="Y25" s="63" t="s">
        <v>61</v>
      </c>
      <c r="Z25" s="48">
        <f t="shared" si="4"/>
        <v>1.7</v>
      </c>
      <c r="AA25" s="64">
        <v>0</v>
      </c>
      <c r="AB25" s="64">
        <v>0</v>
      </c>
      <c r="AC25" s="64">
        <v>1.7</v>
      </c>
      <c r="AD25" s="64">
        <v>1.6899999999999999</v>
      </c>
      <c r="AE25" s="64">
        <v>0</v>
      </c>
      <c r="AF25" s="64">
        <v>0</v>
      </c>
      <c r="AG25" s="64">
        <v>0</v>
      </c>
      <c r="AH25" s="64">
        <v>0</v>
      </c>
      <c r="AI25" s="64">
        <v>0</v>
      </c>
      <c r="AJ25" s="64">
        <v>0</v>
      </c>
      <c r="AK25" s="64">
        <v>1.7</v>
      </c>
      <c r="AL25" s="64">
        <v>0</v>
      </c>
      <c r="AM25" s="48">
        <f t="shared" si="6"/>
        <v>3.3899999999999997</v>
      </c>
      <c r="AN25" s="48">
        <f t="shared" si="7"/>
        <v>3.3899999999999997</v>
      </c>
      <c r="AO25" s="65"/>
    </row>
    <row r="26" s="58" customFormat="1" ht="54.75" customHeight="1">
      <c r="A26" s="43" t="s">
        <v>70</v>
      </c>
      <c r="B26" s="66" t="s">
        <v>77</v>
      </c>
      <c r="C26" s="45" t="s">
        <v>78</v>
      </c>
      <c r="D26" s="48" t="s">
        <v>74</v>
      </c>
      <c r="E26" s="47">
        <v>2023</v>
      </c>
      <c r="F26" s="47">
        <v>2023</v>
      </c>
      <c r="G26" s="47">
        <v>2023</v>
      </c>
      <c r="H26" s="63" t="s">
        <v>61</v>
      </c>
      <c r="I26" s="63" t="s">
        <v>61</v>
      </c>
      <c r="J26" s="48">
        <f t="shared" si="0"/>
        <v>0</v>
      </c>
      <c r="K26" s="48">
        <f t="shared" si="1"/>
        <v>2.27</v>
      </c>
      <c r="L26" s="48">
        <f t="shared" si="16"/>
        <v>0.22700000000000001</v>
      </c>
      <c r="M26" s="48">
        <f t="shared" si="17"/>
        <v>0.68099999999999994</v>
      </c>
      <c r="N26" s="48">
        <f t="shared" si="18"/>
        <v>1.3619999999999999</v>
      </c>
      <c r="O26" s="48">
        <v>0</v>
      </c>
      <c r="P26" s="48">
        <f t="shared" si="3"/>
        <v>1.5</v>
      </c>
      <c r="Q26" s="48">
        <f t="shared" si="19"/>
        <v>0.15000000000000002</v>
      </c>
      <c r="R26" s="48">
        <f t="shared" si="20"/>
        <v>0.44999999999999996</v>
      </c>
      <c r="S26" s="48">
        <f t="shared" si="21"/>
        <v>0.89999999999999991</v>
      </c>
      <c r="T26" s="48">
        <v>0</v>
      </c>
      <c r="U26" s="64">
        <v>0</v>
      </c>
      <c r="V26" s="64">
        <v>0</v>
      </c>
      <c r="W26" s="64" t="s">
        <v>61</v>
      </c>
      <c r="X26" s="48" t="s">
        <v>61</v>
      </c>
      <c r="Y26" s="63" t="s">
        <v>61</v>
      </c>
      <c r="Z26" s="48">
        <f t="shared" si="4"/>
        <v>1.5</v>
      </c>
      <c r="AA26" s="64">
        <v>0</v>
      </c>
      <c r="AB26" s="64">
        <v>0</v>
      </c>
      <c r="AC26" s="64">
        <v>0</v>
      </c>
      <c r="AD26" s="64">
        <v>0</v>
      </c>
      <c r="AE26" s="64">
        <v>0</v>
      </c>
      <c r="AF26" s="64">
        <v>0</v>
      </c>
      <c r="AG26" s="64">
        <v>0</v>
      </c>
      <c r="AH26" s="64">
        <v>0</v>
      </c>
      <c r="AI26" s="64">
        <v>2.27</v>
      </c>
      <c r="AJ26" s="64">
        <v>1.5</v>
      </c>
      <c r="AK26" s="64">
        <v>0</v>
      </c>
      <c r="AL26" s="64">
        <v>0</v>
      </c>
      <c r="AM26" s="48">
        <f t="shared" si="6"/>
        <v>2.27</v>
      </c>
      <c r="AN26" s="48">
        <f t="shared" si="7"/>
        <v>1.5</v>
      </c>
      <c r="AO26" s="65"/>
    </row>
    <row r="27" s="58" customFormat="1" ht="51.75" customHeight="1">
      <c r="A27" s="43" t="s">
        <v>70</v>
      </c>
      <c r="B27" s="66" t="s">
        <v>79</v>
      </c>
      <c r="C27" s="45" t="s">
        <v>80</v>
      </c>
      <c r="D27" s="48" t="s">
        <v>74</v>
      </c>
      <c r="E27" s="47">
        <v>2024</v>
      </c>
      <c r="F27" s="47">
        <v>2024</v>
      </c>
      <c r="G27" s="47">
        <v>2024</v>
      </c>
      <c r="H27" s="63" t="s">
        <v>61</v>
      </c>
      <c r="I27" s="63" t="s">
        <v>61</v>
      </c>
      <c r="J27" s="48">
        <f t="shared" si="0"/>
        <v>0</v>
      </c>
      <c r="K27" s="48">
        <f t="shared" si="1"/>
        <v>2.4199999999999999</v>
      </c>
      <c r="L27" s="48">
        <f t="shared" si="16"/>
        <v>0.24199999999999999</v>
      </c>
      <c r="M27" s="48">
        <f t="shared" si="17"/>
        <v>0.72599999999999998</v>
      </c>
      <c r="N27" s="48">
        <f t="shared" si="18"/>
        <v>1.452</v>
      </c>
      <c r="O27" s="48">
        <v>0</v>
      </c>
      <c r="P27" s="48">
        <f t="shared" si="3"/>
        <v>2.4199999999999999</v>
      </c>
      <c r="Q27" s="48">
        <f t="shared" si="19"/>
        <v>0.24199999999999999</v>
      </c>
      <c r="R27" s="48">
        <f t="shared" si="20"/>
        <v>0.72599999999999998</v>
      </c>
      <c r="S27" s="48">
        <f t="shared" si="21"/>
        <v>1.452</v>
      </c>
      <c r="T27" s="48">
        <v>0</v>
      </c>
      <c r="U27" s="64">
        <v>0</v>
      </c>
      <c r="V27" s="64">
        <v>0</v>
      </c>
      <c r="W27" s="64" t="s">
        <v>61</v>
      </c>
      <c r="X27" s="48" t="s">
        <v>61</v>
      </c>
      <c r="Y27" s="63" t="s">
        <v>61</v>
      </c>
      <c r="Z27" s="48">
        <f t="shared" si="4"/>
        <v>2.4199999999999999</v>
      </c>
      <c r="AA27" s="64">
        <v>0</v>
      </c>
      <c r="AB27" s="64">
        <v>0</v>
      </c>
      <c r="AC27" s="64">
        <v>0</v>
      </c>
      <c r="AD27" s="64">
        <v>0</v>
      </c>
      <c r="AE27" s="64">
        <v>0</v>
      </c>
      <c r="AF27" s="64">
        <v>0</v>
      </c>
      <c r="AG27" s="64">
        <v>0</v>
      </c>
      <c r="AH27" s="64">
        <v>0</v>
      </c>
      <c r="AI27" s="64">
        <v>0</v>
      </c>
      <c r="AJ27" s="64">
        <v>0</v>
      </c>
      <c r="AK27" s="64">
        <v>2.4199999999999999</v>
      </c>
      <c r="AL27" s="64">
        <v>0</v>
      </c>
      <c r="AM27" s="48">
        <f t="shared" si="6"/>
        <v>2.4199999999999999</v>
      </c>
      <c r="AN27" s="48">
        <f t="shared" si="7"/>
        <v>2.4199999999999999</v>
      </c>
      <c r="AO27" s="65"/>
    </row>
    <row r="28" s="2" customFormat="1" ht="45" customHeight="1">
      <c r="A28" s="43" t="s">
        <v>70</v>
      </c>
      <c r="B28" s="66" t="s">
        <v>81</v>
      </c>
      <c r="C28" s="45" t="s">
        <v>82</v>
      </c>
      <c r="D28" s="48" t="s">
        <v>74</v>
      </c>
      <c r="E28" s="47">
        <v>2023</v>
      </c>
      <c r="F28" s="47">
        <v>2024</v>
      </c>
      <c r="G28" s="47">
        <v>2024</v>
      </c>
      <c r="H28" s="47" t="s">
        <v>61</v>
      </c>
      <c r="I28" s="47" t="s">
        <v>61</v>
      </c>
      <c r="J28" s="48">
        <f t="shared" si="0"/>
        <v>0</v>
      </c>
      <c r="K28" s="48">
        <f t="shared" si="1"/>
        <v>4.8399999999999999</v>
      </c>
      <c r="L28" s="48">
        <v>4.8399999999999999</v>
      </c>
      <c r="M28" s="48">
        <v>0</v>
      </c>
      <c r="N28" s="48">
        <v>0</v>
      </c>
      <c r="O28" s="48">
        <v>0</v>
      </c>
      <c r="P28" s="48">
        <f t="shared" si="3"/>
        <v>3</v>
      </c>
      <c r="Q28" s="48">
        <f t="shared" si="19"/>
        <v>0.30000000000000004</v>
      </c>
      <c r="R28" s="48">
        <f t="shared" si="20"/>
        <v>0.89999999999999991</v>
      </c>
      <c r="S28" s="48">
        <f t="shared" si="21"/>
        <v>1.7999999999999998</v>
      </c>
      <c r="T28" s="48">
        <v>0</v>
      </c>
      <c r="U28" s="48">
        <v>0</v>
      </c>
      <c r="V28" s="48">
        <v>0</v>
      </c>
      <c r="W28" s="48" t="s">
        <v>61</v>
      </c>
      <c r="X28" s="48" t="s">
        <v>61</v>
      </c>
      <c r="Y28" s="47" t="s">
        <v>61</v>
      </c>
      <c r="Z28" s="48">
        <f t="shared" si="4"/>
        <v>3</v>
      </c>
      <c r="AA28" s="48">
        <v>0</v>
      </c>
      <c r="AB28" s="48">
        <v>0</v>
      </c>
      <c r="AC28" s="48">
        <v>0</v>
      </c>
      <c r="AD28" s="48">
        <v>0</v>
      </c>
      <c r="AE28" s="48">
        <v>0</v>
      </c>
      <c r="AF28" s="48">
        <v>0</v>
      </c>
      <c r="AG28" s="48">
        <v>0</v>
      </c>
      <c r="AH28" s="48">
        <v>0</v>
      </c>
      <c r="AI28" s="48">
        <v>1.8400000000000001</v>
      </c>
      <c r="AJ28" s="48">
        <v>0</v>
      </c>
      <c r="AK28" s="48">
        <v>3</v>
      </c>
      <c r="AL28" s="48">
        <v>0</v>
      </c>
      <c r="AM28" s="48">
        <f t="shared" si="6"/>
        <v>4.8399999999999999</v>
      </c>
      <c r="AN28" s="48">
        <f t="shared" si="7"/>
        <v>3</v>
      </c>
      <c r="AO28" s="67"/>
    </row>
    <row r="29" s="2" customFormat="1" ht="45.75" customHeight="1">
      <c r="A29" s="43" t="s">
        <v>70</v>
      </c>
      <c r="B29" s="66" t="s">
        <v>83</v>
      </c>
      <c r="C29" s="45" t="s">
        <v>84</v>
      </c>
      <c r="D29" s="48" t="s">
        <v>74</v>
      </c>
      <c r="E29" s="47">
        <v>2021</v>
      </c>
      <c r="F29" s="47">
        <v>2024</v>
      </c>
      <c r="G29" s="47">
        <v>2024</v>
      </c>
      <c r="H29" s="47" t="str">
        <f>H30</f>
        <v>нд</v>
      </c>
      <c r="I29" s="47" t="str">
        <f>I30</f>
        <v>нд</v>
      </c>
      <c r="J29" s="48">
        <f t="shared" si="0"/>
        <v>1.115</v>
      </c>
      <c r="K29" s="48">
        <f t="shared" si="1"/>
        <v>10.274999999999999</v>
      </c>
      <c r="L29" s="48">
        <f t="shared" si="16"/>
        <v>1.0274999999999999</v>
      </c>
      <c r="M29" s="48">
        <f t="shared" si="17"/>
        <v>3.0824999999999996</v>
      </c>
      <c r="N29" s="48">
        <f t="shared" si="18"/>
        <v>6.1649999999999991</v>
      </c>
      <c r="O29" s="48">
        <v>0</v>
      </c>
      <c r="P29" s="48">
        <f t="shared" si="3"/>
        <v>16.957999999999998</v>
      </c>
      <c r="Q29" s="48">
        <f t="shared" si="19"/>
        <v>1.6958</v>
      </c>
      <c r="R29" s="48">
        <f t="shared" si="20"/>
        <v>5.0873999999999997</v>
      </c>
      <c r="S29" s="48">
        <f t="shared" si="21"/>
        <v>10.174799999999999</v>
      </c>
      <c r="T29" s="48">
        <v>0</v>
      </c>
      <c r="U29" s="47">
        <f>U30</f>
        <v>0</v>
      </c>
      <c r="V29" s="47">
        <f>V30</f>
        <v>0</v>
      </c>
      <c r="W29" s="47" t="str">
        <f>W30</f>
        <v>нд</v>
      </c>
      <c r="X29" s="48" t="s">
        <v>61</v>
      </c>
      <c r="Y29" s="47" t="str">
        <f>Y30</f>
        <v>нд</v>
      </c>
      <c r="Z29" s="48">
        <f t="shared" si="4"/>
        <v>15.843</v>
      </c>
      <c r="AA29" s="47">
        <f>AA30</f>
        <v>0</v>
      </c>
      <c r="AB29" s="47">
        <f>AB30</f>
        <v>0</v>
      </c>
      <c r="AC29" s="48">
        <v>0</v>
      </c>
      <c r="AD29" s="48">
        <v>0</v>
      </c>
      <c r="AE29" s="48">
        <v>1.8129999999999999</v>
      </c>
      <c r="AF29" s="48">
        <v>1.115</v>
      </c>
      <c r="AG29" s="48">
        <v>1.349</v>
      </c>
      <c r="AH29" s="48">
        <v>0</v>
      </c>
      <c r="AI29" s="48">
        <v>2.6269999999999998</v>
      </c>
      <c r="AJ29" s="48">
        <v>11.356999999999999</v>
      </c>
      <c r="AK29" s="48">
        <v>4.4859999999999998</v>
      </c>
      <c r="AL29" s="48">
        <f>AL30</f>
        <v>0</v>
      </c>
      <c r="AM29" s="48">
        <f t="shared" si="6"/>
        <v>8.2279999999999998</v>
      </c>
      <c r="AN29" s="48">
        <f t="shared" si="7"/>
        <v>16.957999999999998</v>
      </c>
      <c r="AO29" s="67"/>
    </row>
    <row r="30" s="58" customFormat="1" ht="54.75" customHeight="1">
      <c r="A30" s="59" t="s">
        <v>85</v>
      </c>
      <c r="B30" s="60" t="s">
        <v>86</v>
      </c>
      <c r="C30" s="61" t="s">
        <v>60</v>
      </c>
      <c r="D30" s="62" t="s">
        <v>61</v>
      </c>
      <c r="E30" s="62" t="s">
        <v>61</v>
      </c>
      <c r="F30" s="62" t="s">
        <v>61</v>
      </c>
      <c r="G30" s="62" t="s">
        <v>61</v>
      </c>
      <c r="H30" s="63" t="s">
        <v>61</v>
      </c>
      <c r="I30" s="63" t="s">
        <v>61</v>
      </c>
      <c r="J30" s="48">
        <f t="shared" si="0"/>
        <v>24.108000000000001</v>
      </c>
      <c r="K30" s="48">
        <f t="shared" si="1"/>
        <v>29.102000000000004</v>
      </c>
      <c r="L30" s="64">
        <f t="shared" ref="L30:T30" si="22">L31</f>
        <v>2.9102000000000001</v>
      </c>
      <c r="M30" s="64">
        <f t="shared" si="22"/>
        <v>8.730599999999999</v>
      </c>
      <c r="N30" s="64">
        <f t="shared" si="22"/>
        <v>17.461199999999998</v>
      </c>
      <c r="O30" s="64">
        <f t="shared" si="22"/>
        <v>0</v>
      </c>
      <c r="P30" s="48">
        <f t="shared" si="22"/>
        <v>25.188000000000002</v>
      </c>
      <c r="Q30" s="64">
        <f t="shared" si="22"/>
        <v>2.5188000000000001</v>
      </c>
      <c r="R30" s="64">
        <f t="shared" si="22"/>
        <v>7.5564</v>
      </c>
      <c r="S30" s="64">
        <f t="shared" si="22"/>
        <v>15.1128</v>
      </c>
      <c r="T30" s="64">
        <f t="shared" si="22"/>
        <v>1</v>
      </c>
      <c r="U30" s="64">
        <v>0</v>
      </c>
      <c r="V30" s="64">
        <v>0</v>
      </c>
      <c r="W30" s="64" t="s">
        <v>61</v>
      </c>
      <c r="X30" s="64" t="s">
        <v>61</v>
      </c>
      <c r="Y30" s="63" t="s">
        <v>61</v>
      </c>
      <c r="Z30" s="48">
        <f t="shared" si="4"/>
        <v>1.0800000000000001</v>
      </c>
      <c r="AA30" s="64">
        <v>0</v>
      </c>
      <c r="AB30" s="64">
        <v>0</v>
      </c>
      <c r="AC30" s="64">
        <f>AC31</f>
        <v>6.7000000000000002</v>
      </c>
      <c r="AD30" s="64">
        <f>AD31</f>
        <v>5.3209999999999997</v>
      </c>
      <c r="AE30" s="64">
        <f t="shared" ref="AE30:AL30" si="23">AE31</f>
        <v>7.0190000000000001</v>
      </c>
      <c r="AF30" s="64">
        <f t="shared" si="23"/>
        <v>9.2400000000000002</v>
      </c>
      <c r="AG30" s="64">
        <f t="shared" si="23"/>
        <v>9.2829999999999995</v>
      </c>
      <c r="AH30" s="64">
        <f t="shared" si="23"/>
        <v>9.5470000000000006</v>
      </c>
      <c r="AI30" s="64">
        <f t="shared" si="23"/>
        <v>6.0999999999999996</v>
      </c>
      <c r="AJ30" s="64">
        <f t="shared" si="23"/>
        <v>1.0800000000000001</v>
      </c>
      <c r="AK30" s="64">
        <f t="shared" si="23"/>
        <v>0</v>
      </c>
      <c r="AL30" s="64">
        <f t="shared" si="23"/>
        <v>0</v>
      </c>
      <c r="AM30" s="48">
        <f t="shared" si="6"/>
        <v>30.207999999999998</v>
      </c>
      <c r="AN30" s="48">
        <f t="shared" si="7"/>
        <v>25.188000000000002</v>
      </c>
      <c r="AO30" s="61"/>
    </row>
    <row r="31" s="2" customFormat="1" ht="39.75" customHeight="1">
      <c r="A31" s="43" t="s">
        <v>87</v>
      </c>
      <c r="B31" s="51" t="s">
        <v>88</v>
      </c>
      <c r="C31" s="61" t="s">
        <v>60</v>
      </c>
      <c r="D31" s="62" t="s">
        <v>61</v>
      </c>
      <c r="E31" s="62" t="s">
        <v>61</v>
      </c>
      <c r="F31" s="62" t="s">
        <v>61</v>
      </c>
      <c r="G31" s="62" t="s">
        <v>61</v>
      </c>
      <c r="H31" s="47" t="s">
        <v>61</v>
      </c>
      <c r="I31" s="47" t="s">
        <v>61</v>
      </c>
      <c r="J31" s="48">
        <f t="shared" si="0"/>
        <v>24.108000000000001</v>
      </c>
      <c r="K31" s="48">
        <f t="shared" si="1"/>
        <v>29.102000000000004</v>
      </c>
      <c r="L31" s="48">
        <f t="shared" ref="L31:T31" si="24">L32+L33</f>
        <v>2.9102000000000001</v>
      </c>
      <c r="M31" s="48">
        <f t="shared" si="24"/>
        <v>8.730599999999999</v>
      </c>
      <c r="N31" s="48">
        <f t="shared" si="24"/>
        <v>17.461199999999998</v>
      </c>
      <c r="O31" s="48">
        <f t="shared" si="24"/>
        <v>0</v>
      </c>
      <c r="P31" s="48">
        <f t="shared" si="24"/>
        <v>25.188000000000002</v>
      </c>
      <c r="Q31" s="48">
        <f t="shared" si="24"/>
        <v>2.5188000000000001</v>
      </c>
      <c r="R31" s="48">
        <f t="shared" si="24"/>
        <v>7.5564</v>
      </c>
      <c r="S31" s="48">
        <f t="shared" si="24"/>
        <v>15.1128</v>
      </c>
      <c r="T31" s="48">
        <f t="shared" si="24"/>
        <v>1</v>
      </c>
      <c r="U31" s="48">
        <v>0</v>
      </c>
      <c r="V31" s="48">
        <v>0</v>
      </c>
      <c r="W31" s="48" t="s">
        <v>61</v>
      </c>
      <c r="X31" s="48" t="s">
        <v>61</v>
      </c>
      <c r="Y31" s="47" t="s">
        <v>61</v>
      </c>
      <c r="Z31" s="48">
        <f t="shared" si="4"/>
        <v>1.0800000000000001</v>
      </c>
      <c r="AA31" s="48">
        <v>0</v>
      </c>
      <c r="AB31" s="48">
        <v>0</v>
      </c>
      <c r="AC31" s="48">
        <f t="shared" ref="AC31:AL31" si="25">AC32+AC33</f>
        <v>6.7000000000000002</v>
      </c>
      <c r="AD31" s="48">
        <f t="shared" si="25"/>
        <v>5.3209999999999997</v>
      </c>
      <c r="AE31" s="48">
        <f t="shared" si="25"/>
        <v>7.0190000000000001</v>
      </c>
      <c r="AF31" s="48">
        <f t="shared" si="25"/>
        <v>9.2400000000000002</v>
      </c>
      <c r="AG31" s="48">
        <f t="shared" si="25"/>
        <v>9.2829999999999995</v>
      </c>
      <c r="AH31" s="48">
        <f t="shared" si="25"/>
        <v>9.5470000000000006</v>
      </c>
      <c r="AI31" s="48">
        <f t="shared" si="25"/>
        <v>6.0999999999999996</v>
      </c>
      <c r="AJ31" s="48">
        <f t="shared" si="25"/>
        <v>1.0800000000000001</v>
      </c>
      <c r="AK31" s="48">
        <f t="shared" si="25"/>
        <v>0</v>
      </c>
      <c r="AL31" s="48">
        <f t="shared" si="25"/>
        <v>0</v>
      </c>
      <c r="AM31" s="48">
        <f t="shared" si="6"/>
        <v>30.207999999999998</v>
      </c>
      <c r="AN31" s="48">
        <f t="shared" si="7"/>
        <v>25.188000000000002</v>
      </c>
      <c r="AO31" s="52"/>
    </row>
    <row r="32" s="2" customFormat="1" ht="30.75" customHeight="1">
      <c r="A32" s="43" t="s">
        <v>87</v>
      </c>
      <c r="B32" s="66" t="s">
        <v>89</v>
      </c>
      <c r="C32" s="45" t="s">
        <v>90</v>
      </c>
      <c r="D32" s="48" t="s">
        <v>91</v>
      </c>
      <c r="E32" s="47">
        <v>2020</v>
      </c>
      <c r="F32" s="47">
        <v>2022</v>
      </c>
      <c r="G32" s="47">
        <v>2022</v>
      </c>
      <c r="H32" s="47" t="s">
        <v>61</v>
      </c>
      <c r="I32" s="47" t="s">
        <v>61</v>
      </c>
      <c r="J32" s="48">
        <f t="shared" si="0"/>
        <v>14.561</v>
      </c>
      <c r="K32" s="48">
        <f t="shared" si="1"/>
        <v>13.719000000000001</v>
      </c>
      <c r="L32" s="48">
        <f t="shared" ref="L32:L33" si="26">K32*0.10000000000000001</f>
        <v>1.3719000000000001</v>
      </c>
      <c r="M32" s="48">
        <f t="shared" ref="M32:M33" si="27">K32*0.29999999999999999</f>
        <v>4.1157000000000004</v>
      </c>
      <c r="N32" s="48">
        <f t="shared" ref="N32:N33" si="28">K32*0.59999999999999998</f>
        <v>8.2314000000000007</v>
      </c>
      <c r="O32" s="48">
        <v>0</v>
      </c>
      <c r="P32" s="48">
        <f t="shared" si="3"/>
        <v>15.641</v>
      </c>
      <c r="Q32" s="48">
        <f t="shared" ref="Q32:Q33" si="29">P32*0.10000000000000001</f>
        <v>1.5641</v>
      </c>
      <c r="R32" s="48">
        <f t="shared" ref="R32:R33" si="30">P32*0.29999999999999999</f>
        <v>4.6922999999999995</v>
      </c>
      <c r="S32" s="48">
        <f t="shared" ref="S32:S33" si="31">P32*0.59999999999999998</f>
        <v>9.3845999999999989</v>
      </c>
      <c r="T32" s="48">
        <v>0</v>
      </c>
      <c r="U32" s="48">
        <v>0</v>
      </c>
      <c r="V32" s="48">
        <v>0</v>
      </c>
      <c r="W32" s="48" t="s">
        <v>61</v>
      </c>
      <c r="X32" s="48" t="s">
        <v>61</v>
      </c>
      <c r="Y32" s="47" t="s">
        <v>61</v>
      </c>
      <c r="Z32" s="48">
        <f t="shared" si="4"/>
        <v>1.0800000000000001</v>
      </c>
      <c r="AA32" s="48">
        <v>0</v>
      </c>
      <c r="AB32" s="48">
        <v>0</v>
      </c>
      <c r="AC32" s="48">
        <v>6.7000000000000002</v>
      </c>
      <c r="AD32" s="48">
        <v>5.3209999999999997</v>
      </c>
      <c r="AE32" s="48">
        <v>7.0190000000000001</v>
      </c>
      <c r="AF32" s="48">
        <v>9.2400000000000002</v>
      </c>
      <c r="AG32" s="48">
        <v>0</v>
      </c>
      <c r="AH32" s="48">
        <v>0</v>
      </c>
      <c r="AI32" s="48">
        <v>0</v>
      </c>
      <c r="AJ32" s="48">
        <v>1.0800000000000001</v>
      </c>
      <c r="AK32" s="48">
        <v>0</v>
      </c>
      <c r="AL32" s="48">
        <f>AL33</f>
        <v>0</v>
      </c>
      <c r="AM32" s="48">
        <f t="shared" si="6"/>
        <v>14.561</v>
      </c>
      <c r="AN32" s="48">
        <f t="shared" si="7"/>
        <v>15.641</v>
      </c>
      <c r="AO32" s="52"/>
    </row>
    <row r="33" s="58" customFormat="1" ht="39.75" customHeight="1">
      <c r="A33" s="43" t="s">
        <v>87</v>
      </c>
      <c r="B33" s="66" t="s">
        <v>92</v>
      </c>
      <c r="C33" s="45" t="s">
        <v>93</v>
      </c>
      <c r="D33" s="48" t="s">
        <v>91</v>
      </c>
      <c r="E33" s="47">
        <v>2022</v>
      </c>
      <c r="F33" s="47">
        <v>2023</v>
      </c>
      <c r="G33" s="47">
        <v>2023</v>
      </c>
      <c r="H33" s="63" t="s">
        <v>61</v>
      </c>
      <c r="I33" s="63" t="s">
        <v>61</v>
      </c>
      <c r="J33" s="48">
        <f t="shared" si="0"/>
        <v>9.5470000000000006</v>
      </c>
      <c r="K33" s="48">
        <f t="shared" si="1"/>
        <v>15.382999999999999</v>
      </c>
      <c r="L33" s="48">
        <f t="shared" si="26"/>
        <v>1.5383</v>
      </c>
      <c r="M33" s="48">
        <f t="shared" si="27"/>
        <v>4.6148999999999996</v>
      </c>
      <c r="N33" s="48">
        <f t="shared" si="28"/>
        <v>9.2297999999999991</v>
      </c>
      <c r="O33" s="48">
        <v>0</v>
      </c>
      <c r="P33" s="48">
        <f t="shared" si="3"/>
        <v>9.5470000000000006</v>
      </c>
      <c r="Q33" s="48">
        <f t="shared" si="29"/>
        <v>0.9547000000000001</v>
      </c>
      <c r="R33" s="48">
        <f t="shared" si="30"/>
        <v>2.8641000000000001</v>
      </c>
      <c r="S33" s="48">
        <f t="shared" si="31"/>
        <v>5.7282000000000002</v>
      </c>
      <c r="T33" s="48">
        <v>1</v>
      </c>
      <c r="U33" s="64">
        <v>0</v>
      </c>
      <c r="V33" s="64">
        <v>0</v>
      </c>
      <c r="W33" s="64" t="s">
        <v>61</v>
      </c>
      <c r="X33" s="48" t="s">
        <v>61</v>
      </c>
      <c r="Y33" s="63" t="s">
        <v>61</v>
      </c>
      <c r="Z33" s="48">
        <f t="shared" si="4"/>
        <v>0</v>
      </c>
      <c r="AA33" s="64">
        <v>0</v>
      </c>
      <c r="AB33" s="64">
        <v>0</v>
      </c>
      <c r="AC33" s="64">
        <v>0</v>
      </c>
      <c r="AD33" s="64">
        <v>0</v>
      </c>
      <c r="AE33" s="64">
        <v>0</v>
      </c>
      <c r="AF33" s="64">
        <v>0</v>
      </c>
      <c r="AG33" s="64">
        <v>9.2829999999999995</v>
      </c>
      <c r="AH33" s="64">
        <v>9.5470000000000006</v>
      </c>
      <c r="AI33" s="64">
        <v>6.0999999999999996</v>
      </c>
      <c r="AJ33" s="64">
        <v>0</v>
      </c>
      <c r="AK33" s="64">
        <v>0</v>
      </c>
      <c r="AL33" s="64">
        <f>AL43+AL44+AL45+AL47</f>
        <v>0</v>
      </c>
      <c r="AM33" s="48">
        <f t="shared" si="6"/>
        <v>15.647</v>
      </c>
      <c r="AN33" s="48">
        <f t="shared" si="7"/>
        <v>9.5470000000000006</v>
      </c>
      <c r="AO33" s="65"/>
    </row>
    <row r="34" s="58" customFormat="1" ht="49.5" customHeight="1">
      <c r="A34" s="59" t="s">
        <v>94</v>
      </c>
      <c r="B34" s="60" t="s">
        <v>95</v>
      </c>
      <c r="C34" s="61" t="s">
        <v>60</v>
      </c>
      <c r="D34" s="64" t="s">
        <v>61</v>
      </c>
      <c r="E34" s="64" t="s">
        <v>61</v>
      </c>
      <c r="F34" s="64" t="s">
        <v>61</v>
      </c>
      <c r="G34" s="64" t="s">
        <v>61</v>
      </c>
      <c r="H34" s="64" t="s">
        <v>61</v>
      </c>
      <c r="I34" s="64" t="s">
        <v>61</v>
      </c>
      <c r="J34" s="48">
        <f t="shared" si="0"/>
        <v>5.141</v>
      </c>
      <c r="K34" s="48">
        <f t="shared" si="1"/>
        <v>2.96</v>
      </c>
      <c r="L34" s="64">
        <f t="shared" ref="L34:T34" si="32">L35+L37+L39+L41</f>
        <v>0</v>
      </c>
      <c r="M34" s="64">
        <f t="shared" si="32"/>
        <v>0.88800000000000001</v>
      </c>
      <c r="N34" s="64">
        <f t="shared" si="32"/>
        <v>2.0719999999999996</v>
      </c>
      <c r="O34" s="64">
        <f t="shared" si="32"/>
        <v>0</v>
      </c>
      <c r="P34" s="48">
        <f t="shared" si="32"/>
        <v>8.0359999999999996</v>
      </c>
      <c r="Q34" s="64">
        <f t="shared" si="32"/>
        <v>0</v>
      </c>
      <c r="R34" s="64">
        <f t="shared" si="32"/>
        <v>2.4107999999999996</v>
      </c>
      <c r="S34" s="64">
        <f t="shared" si="32"/>
        <v>5.6251999999999995</v>
      </c>
      <c r="T34" s="64">
        <f t="shared" si="32"/>
        <v>0</v>
      </c>
      <c r="U34" s="64">
        <v>0</v>
      </c>
      <c r="V34" s="64">
        <v>0</v>
      </c>
      <c r="W34" s="64" t="s">
        <v>61</v>
      </c>
      <c r="X34" s="48" t="s">
        <v>61</v>
      </c>
      <c r="Y34" s="63" t="s">
        <v>61</v>
      </c>
      <c r="Z34" s="48">
        <f t="shared" si="4"/>
        <v>2.895</v>
      </c>
      <c r="AA34" s="64">
        <v>0</v>
      </c>
      <c r="AB34" s="64">
        <v>0</v>
      </c>
      <c r="AC34" s="64">
        <f t="shared" ref="AC34:AL34" si="33">AC35+AC37+AC39+AC41</f>
        <v>0</v>
      </c>
      <c r="AD34" s="64">
        <f t="shared" si="33"/>
        <v>0</v>
      </c>
      <c r="AE34" s="64">
        <f t="shared" si="33"/>
        <v>1.01</v>
      </c>
      <c r="AF34" s="64">
        <f t="shared" si="33"/>
        <v>0.69599999999999995</v>
      </c>
      <c r="AG34" s="64">
        <f t="shared" si="33"/>
        <v>1.95</v>
      </c>
      <c r="AH34" s="64">
        <f t="shared" si="33"/>
        <v>4.4450000000000003</v>
      </c>
      <c r="AI34" s="64">
        <f t="shared" si="33"/>
        <v>0</v>
      </c>
      <c r="AJ34" s="64">
        <f t="shared" si="33"/>
        <v>2.895</v>
      </c>
      <c r="AK34" s="64">
        <f t="shared" si="33"/>
        <v>0</v>
      </c>
      <c r="AL34" s="64">
        <f t="shared" si="33"/>
        <v>0</v>
      </c>
      <c r="AM34" s="48">
        <f t="shared" si="6"/>
        <v>5.141</v>
      </c>
      <c r="AN34" s="48">
        <f t="shared" si="7"/>
        <v>8.0359999999999996</v>
      </c>
      <c r="AO34" s="68"/>
    </row>
    <row r="35" s="58" customFormat="1" ht="39.75" customHeight="1">
      <c r="A35" s="43" t="s">
        <v>96</v>
      </c>
      <c r="B35" s="51" t="s">
        <v>97</v>
      </c>
      <c r="C35" s="45" t="s">
        <v>60</v>
      </c>
      <c r="D35" s="48" t="s">
        <v>74</v>
      </c>
      <c r="E35" s="47">
        <v>2021</v>
      </c>
      <c r="F35" s="47">
        <v>2022</v>
      </c>
      <c r="G35" s="47">
        <v>2022</v>
      </c>
      <c r="H35" s="63" t="s">
        <v>61</v>
      </c>
      <c r="I35" s="63" t="s">
        <v>61</v>
      </c>
      <c r="J35" s="48">
        <f t="shared" si="0"/>
        <v>3.891</v>
      </c>
      <c r="K35" s="48">
        <f t="shared" si="1"/>
        <v>1.45</v>
      </c>
      <c r="L35" s="48">
        <f t="shared" ref="L35:T43" si="34">L36</f>
        <v>0</v>
      </c>
      <c r="M35" s="48">
        <f t="shared" ref="M35:M42" si="35">K35*0.29999999999999999</f>
        <v>0.435</v>
      </c>
      <c r="N35" s="48">
        <f t="shared" ref="N35:N42" si="36">K35*0.69999999999999996</f>
        <v>1.0149999999999999</v>
      </c>
      <c r="O35" s="48">
        <f t="shared" si="34"/>
        <v>0</v>
      </c>
      <c r="P35" s="48">
        <f t="shared" si="34"/>
        <v>6.7859999999999996</v>
      </c>
      <c r="Q35" s="48">
        <f t="shared" si="34"/>
        <v>0</v>
      </c>
      <c r="R35" s="48">
        <f t="shared" si="34"/>
        <v>2.0357999999999996</v>
      </c>
      <c r="S35" s="48">
        <f t="shared" si="34"/>
        <v>4.7501999999999995</v>
      </c>
      <c r="T35" s="48">
        <f t="shared" si="34"/>
        <v>0</v>
      </c>
      <c r="U35" s="48">
        <v>0</v>
      </c>
      <c r="V35" s="48">
        <v>0</v>
      </c>
      <c r="W35" s="48" t="s">
        <v>61</v>
      </c>
      <c r="X35" s="48" t="s">
        <v>61</v>
      </c>
      <c r="Y35" s="63" t="s">
        <v>61</v>
      </c>
      <c r="Z35" s="48">
        <f t="shared" si="4"/>
        <v>2.895</v>
      </c>
      <c r="AA35" s="64">
        <v>0</v>
      </c>
      <c r="AB35" s="64">
        <v>0</v>
      </c>
      <c r="AC35" s="64">
        <f t="shared" ref="AC35:AL43" si="37">AC36</f>
        <v>0</v>
      </c>
      <c r="AD35" s="64">
        <f t="shared" si="37"/>
        <v>0</v>
      </c>
      <c r="AE35" s="64">
        <f t="shared" si="37"/>
        <v>0.69999999999999996</v>
      </c>
      <c r="AF35" s="64">
        <f t="shared" si="37"/>
        <v>0.69599999999999995</v>
      </c>
      <c r="AG35" s="64">
        <f t="shared" si="37"/>
        <v>0.75</v>
      </c>
      <c r="AH35" s="64">
        <f t="shared" si="37"/>
        <v>3.1949999999999998</v>
      </c>
      <c r="AI35" s="64">
        <f t="shared" si="37"/>
        <v>0</v>
      </c>
      <c r="AJ35" s="64">
        <f t="shared" si="37"/>
        <v>2.895</v>
      </c>
      <c r="AK35" s="64">
        <f t="shared" si="37"/>
        <v>0</v>
      </c>
      <c r="AL35" s="64">
        <f t="shared" si="37"/>
        <v>0</v>
      </c>
      <c r="AM35" s="48">
        <f t="shared" si="6"/>
        <v>3.891</v>
      </c>
      <c r="AN35" s="48">
        <f t="shared" si="7"/>
        <v>6.7859999999999996</v>
      </c>
      <c r="AO35" s="65"/>
    </row>
    <row r="36" s="58" customFormat="1" ht="39.75" customHeight="1">
      <c r="A36" s="43" t="s">
        <v>96</v>
      </c>
      <c r="B36" s="69" t="s">
        <v>98</v>
      </c>
      <c r="C36" s="45" t="s">
        <v>99</v>
      </c>
      <c r="D36" s="48" t="s">
        <v>74</v>
      </c>
      <c r="E36" s="47">
        <v>2021</v>
      </c>
      <c r="F36" s="47">
        <v>2022</v>
      </c>
      <c r="G36" s="47">
        <v>2022</v>
      </c>
      <c r="H36" s="63" t="s">
        <v>61</v>
      </c>
      <c r="I36" s="63" t="s">
        <v>61</v>
      </c>
      <c r="J36" s="48">
        <f t="shared" si="0"/>
        <v>3.891</v>
      </c>
      <c r="K36" s="48">
        <f t="shared" si="1"/>
        <v>1.45</v>
      </c>
      <c r="L36" s="48">
        <v>0</v>
      </c>
      <c r="M36" s="48">
        <f t="shared" si="35"/>
        <v>0.435</v>
      </c>
      <c r="N36" s="48">
        <f t="shared" si="36"/>
        <v>1.0149999999999999</v>
      </c>
      <c r="O36" s="48">
        <v>0</v>
      </c>
      <c r="P36" s="48">
        <f>AD36+AF36+AH36+AJ36+AK36</f>
        <v>6.7859999999999996</v>
      </c>
      <c r="Q36" s="48">
        <v>0</v>
      </c>
      <c r="R36" s="48">
        <f>P36*0.29999999999999999</f>
        <v>2.0357999999999996</v>
      </c>
      <c r="S36" s="48">
        <f>P36*0.69999999999999996</f>
        <v>4.7501999999999995</v>
      </c>
      <c r="T36" s="47">
        <v>0</v>
      </c>
      <c r="U36" s="64">
        <v>0</v>
      </c>
      <c r="V36" s="64">
        <v>0</v>
      </c>
      <c r="W36" s="64" t="s">
        <v>61</v>
      </c>
      <c r="X36" s="48" t="s">
        <v>61</v>
      </c>
      <c r="Y36" s="63" t="s">
        <v>61</v>
      </c>
      <c r="Z36" s="48">
        <f t="shared" si="4"/>
        <v>2.895</v>
      </c>
      <c r="AA36" s="64">
        <v>0</v>
      </c>
      <c r="AB36" s="64">
        <v>0</v>
      </c>
      <c r="AC36" s="64">
        <v>0</v>
      </c>
      <c r="AD36" s="64">
        <v>0</v>
      </c>
      <c r="AE36" s="64">
        <v>0.69999999999999996</v>
      </c>
      <c r="AF36" s="64">
        <v>0.69599999999999995</v>
      </c>
      <c r="AG36" s="64">
        <v>0.75</v>
      </c>
      <c r="AH36" s="64">
        <v>3.1949999999999998</v>
      </c>
      <c r="AI36" s="64">
        <v>0</v>
      </c>
      <c r="AJ36" s="64">
        <v>2.895</v>
      </c>
      <c r="AK36" s="64">
        <v>0</v>
      </c>
      <c r="AL36" s="64">
        <v>0</v>
      </c>
      <c r="AM36" s="48">
        <f t="shared" si="6"/>
        <v>3.891</v>
      </c>
      <c r="AN36" s="48">
        <f t="shared" si="7"/>
        <v>6.7859999999999996</v>
      </c>
      <c r="AO36" s="65"/>
    </row>
    <row r="37" s="58" customFormat="1" ht="39.75" customHeight="1">
      <c r="A37" s="43" t="s">
        <v>100</v>
      </c>
      <c r="B37" s="51" t="s">
        <v>101</v>
      </c>
      <c r="C37" s="45" t="s">
        <v>60</v>
      </c>
      <c r="D37" s="48" t="s">
        <v>61</v>
      </c>
      <c r="E37" s="47">
        <v>2021</v>
      </c>
      <c r="F37" s="47">
        <v>2022</v>
      </c>
      <c r="G37" s="47">
        <v>2022</v>
      </c>
      <c r="H37" s="63" t="s">
        <v>61</v>
      </c>
      <c r="I37" s="63" t="s">
        <v>61</v>
      </c>
      <c r="J37" s="48">
        <f t="shared" si="0"/>
        <v>0</v>
      </c>
      <c r="K37" s="48">
        <f t="shared" si="1"/>
        <v>0.080000000000000002</v>
      </c>
      <c r="L37" s="48">
        <f t="shared" si="34"/>
        <v>0</v>
      </c>
      <c r="M37" s="48">
        <f t="shared" si="34"/>
        <v>0.024</v>
      </c>
      <c r="N37" s="48">
        <f t="shared" si="34"/>
        <v>0.055999999999999994</v>
      </c>
      <c r="O37" s="48">
        <f t="shared" si="34"/>
        <v>0</v>
      </c>
      <c r="P37" s="48">
        <f t="shared" si="34"/>
        <v>0</v>
      </c>
      <c r="Q37" s="48">
        <f t="shared" si="34"/>
        <v>0</v>
      </c>
      <c r="R37" s="48">
        <f t="shared" si="34"/>
        <v>0</v>
      </c>
      <c r="S37" s="48">
        <f t="shared" si="34"/>
        <v>0</v>
      </c>
      <c r="T37" s="48">
        <f t="shared" si="34"/>
        <v>0</v>
      </c>
      <c r="U37" s="64">
        <v>0</v>
      </c>
      <c r="V37" s="64">
        <v>0</v>
      </c>
      <c r="W37" s="64" t="s">
        <v>61</v>
      </c>
      <c r="X37" s="48" t="s">
        <v>61</v>
      </c>
      <c r="Y37" s="63" t="s">
        <v>61</v>
      </c>
      <c r="Z37" s="48">
        <f t="shared" si="4"/>
        <v>0</v>
      </c>
      <c r="AA37" s="64">
        <v>0</v>
      </c>
      <c r="AB37" s="64">
        <v>0</v>
      </c>
      <c r="AC37" s="64">
        <f t="shared" si="37"/>
        <v>0</v>
      </c>
      <c r="AD37" s="64">
        <f t="shared" si="37"/>
        <v>0</v>
      </c>
      <c r="AE37" s="64">
        <f t="shared" si="37"/>
        <v>0.080000000000000002</v>
      </c>
      <c r="AF37" s="64">
        <f t="shared" si="37"/>
        <v>0</v>
      </c>
      <c r="AG37" s="64">
        <f t="shared" si="37"/>
        <v>0</v>
      </c>
      <c r="AH37" s="64">
        <f t="shared" si="37"/>
        <v>0</v>
      </c>
      <c r="AI37" s="64">
        <f t="shared" si="37"/>
        <v>0</v>
      </c>
      <c r="AJ37" s="64">
        <f t="shared" si="37"/>
        <v>0</v>
      </c>
      <c r="AK37" s="64">
        <f t="shared" si="37"/>
        <v>0</v>
      </c>
      <c r="AL37" s="64">
        <f t="shared" si="37"/>
        <v>0</v>
      </c>
      <c r="AM37" s="48">
        <f t="shared" si="6"/>
        <v>0</v>
      </c>
      <c r="AN37" s="48">
        <f t="shared" si="7"/>
        <v>0</v>
      </c>
      <c r="AO37" s="65"/>
    </row>
    <row r="38" s="58" customFormat="1" ht="39.75" customHeight="1">
      <c r="A38" s="43" t="s">
        <v>100</v>
      </c>
      <c r="B38" s="69" t="s">
        <v>102</v>
      </c>
      <c r="C38" s="45" t="s">
        <v>103</v>
      </c>
      <c r="D38" s="48" t="s">
        <v>74</v>
      </c>
      <c r="E38" s="47">
        <v>2021</v>
      </c>
      <c r="F38" s="47">
        <v>2022</v>
      </c>
      <c r="G38" s="47">
        <v>2022</v>
      </c>
      <c r="H38" s="63" t="s">
        <v>61</v>
      </c>
      <c r="I38" s="63" t="s">
        <v>61</v>
      </c>
      <c r="J38" s="48">
        <f t="shared" si="0"/>
        <v>0</v>
      </c>
      <c r="K38" s="48">
        <f t="shared" si="1"/>
        <v>0.080000000000000002</v>
      </c>
      <c r="L38" s="48">
        <v>0</v>
      </c>
      <c r="M38" s="48">
        <f t="shared" si="35"/>
        <v>0.024</v>
      </c>
      <c r="N38" s="48">
        <f t="shared" si="36"/>
        <v>0.055999999999999994</v>
      </c>
      <c r="O38" s="48">
        <v>0</v>
      </c>
      <c r="P38" s="48">
        <f t="shared" si="3"/>
        <v>0</v>
      </c>
      <c r="Q38" s="48">
        <v>0</v>
      </c>
      <c r="R38" s="48">
        <f>P38*0.29999999999999999</f>
        <v>0</v>
      </c>
      <c r="S38" s="48">
        <f>P38*0.69999999999999996</f>
        <v>0</v>
      </c>
      <c r="T38" s="47">
        <v>0</v>
      </c>
      <c r="U38" s="64">
        <v>0</v>
      </c>
      <c r="V38" s="64">
        <v>0</v>
      </c>
      <c r="W38" s="64" t="s">
        <v>61</v>
      </c>
      <c r="X38" s="48" t="s">
        <v>61</v>
      </c>
      <c r="Y38" s="63" t="s">
        <v>61</v>
      </c>
      <c r="Z38" s="48">
        <f t="shared" si="4"/>
        <v>0</v>
      </c>
      <c r="AA38" s="64">
        <v>0</v>
      </c>
      <c r="AB38" s="64">
        <v>0</v>
      </c>
      <c r="AC38" s="64">
        <v>0</v>
      </c>
      <c r="AD38" s="64">
        <v>0</v>
      </c>
      <c r="AE38" s="64">
        <v>0.080000000000000002</v>
      </c>
      <c r="AF38" s="64">
        <v>0</v>
      </c>
      <c r="AG38" s="64">
        <v>0</v>
      </c>
      <c r="AH38" s="64">
        <v>0</v>
      </c>
      <c r="AI38" s="64">
        <v>0</v>
      </c>
      <c r="AJ38" s="64">
        <v>0</v>
      </c>
      <c r="AK38" s="64">
        <v>0</v>
      </c>
      <c r="AL38" s="64">
        <v>0</v>
      </c>
      <c r="AM38" s="48">
        <f t="shared" si="6"/>
        <v>0</v>
      </c>
      <c r="AN38" s="48">
        <f t="shared" si="7"/>
        <v>0</v>
      </c>
      <c r="AO38" s="65"/>
    </row>
    <row r="39" s="58" customFormat="1" ht="39.75" customHeight="1">
      <c r="A39" s="43" t="s">
        <v>104</v>
      </c>
      <c r="B39" s="51" t="s">
        <v>105</v>
      </c>
      <c r="C39" s="45" t="s">
        <v>60</v>
      </c>
      <c r="D39" s="48" t="s">
        <v>61</v>
      </c>
      <c r="E39" s="47">
        <v>2021</v>
      </c>
      <c r="F39" s="47">
        <v>2022</v>
      </c>
      <c r="G39" s="47">
        <v>2022</v>
      </c>
      <c r="H39" s="63" t="s">
        <v>61</v>
      </c>
      <c r="I39" s="63" t="s">
        <v>61</v>
      </c>
      <c r="J39" s="48">
        <f t="shared" si="0"/>
        <v>1.25</v>
      </c>
      <c r="K39" s="48">
        <f t="shared" si="1"/>
        <v>1.3999999999999999</v>
      </c>
      <c r="L39" s="48">
        <f t="shared" si="34"/>
        <v>0</v>
      </c>
      <c r="M39" s="48">
        <f t="shared" si="34"/>
        <v>0.41999999999999998</v>
      </c>
      <c r="N39" s="48">
        <f t="shared" si="34"/>
        <v>0.97999999999999987</v>
      </c>
      <c r="O39" s="48">
        <f t="shared" si="34"/>
        <v>0</v>
      </c>
      <c r="P39" s="48">
        <f t="shared" si="34"/>
        <v>1.25</v>
      </c>
      <c r="Q39" s="48">
        <f t="shared" si="34"/>
        <v>0</v>
      </c>
      <c r="R39" s="48">
        <f t="shared" si="34"/>
        <v>0.375</v>
      </c>
      <c r="S39" s="48">
        <f t="shared" si="34"/>
        <v>0.875</v>
      </c>
      <c r="T39" s="48">
        <f t="shared" si="34"/>
        <v>0</v>
      </c>
      <c r="U39" s="64">
        <v>0</v>
      </c>
      <c r="V39" s="64">
        <v>0</v>
      </c>
      <c r="W39" s="64" t="s">
        <v>61</v>
      </c>
      <c r="X39" s="48" t="s">
        <v>61</v>
      </c>
      <c r="Y39" s="63" t="s">
        <v>61</v>
      </c>
      <c r="Z39" s="48">
        <f t="shared" si="4"/>
        <v>0</v>
      </c>
      <c r="AA39" s="64">
        <v>0</v>
      </c>
      <c r="AB39" s="64">
        <v>0</v>
      </c>
      <c r="AC39" s="64">
        <f t="shared" si="37"/>
        <v>0</v>
      </c>
      <c r="AD39" s="64">
        <f t="shared" si="37"/>
        <v>0</v>
      </c>
      <c r="AE39" s="64">
        <f t="shared" si="37"/>
        <v>0.20000000000000001</v>
      </c>
      <c r="AF39" s="64">
        <f t="shared" si="37"/>
        <v>0</v>
      </c>
      <c r="AG39" s="64">
        <f t="shared" si="37"/>
        <v>1.2</v>
      </c>
      <c r="AH39" s="64">
        <f t="shared" si="37"/>
        <v>1.25</v>
      </c>
      <c r="AI39" s="64">
        <f t="shared" si="37"/>
        <v>0</v>
      </c>
      <c r="AJ39" s="64">
        <f t="shared" si="37"/>
        <v>0</v>
      </c>
      <c r="AK39" s="64">
        <f t="shared" si="37"/>
        <v>0</v>
      </c>
      <c r="AL39" s="64">
        <f t="shared" si="37"/>
        <v>0</v>
      </c>
      <c r="AM39" s="48">
        <f t="shared" si="6"/>
        <v>1.25</v>
      </c>
      <c r="AN39" s="48">
        <f t="shared" si="7"/>
        <v>1.25</v>
      </c>
      <c r="AO39" s="65"/>
    </row>
    <row r="40" s="58" customFormat="1" ht="39.75" customHeight="1">
      <c r="A40" s="43" t="s">
        <v>104</v>
      </c>
      <c r="B40" s="69" t="s">
        <v>106</v>
      </c>
      <c r="C40" s="45" t="s">
        <v>107</v>
      </c>
      <c r="D40" s="48" t="s">
        <v>74</v>
      </c>
      <c r="E40" s="47">
        <v>2021</v>
      </c>
      <c r="F40" s="47">
        <v>2022</v>
      </c>
      <c r="G40" s="47">
        <v>2022</v>
      </c>
      <c r="H40" s="63" t="s">
        <v>61</v>
      </c>
      <c r="I40" s="63" t="s">
        <v>61</v>
      </c>
      <c r="J40" s="48">
        <f t="shared" si="0"/>
        <v>1.25</v>
      </c>
      <c r="K40" s="48">
        <f t="shared" si="1"/>
        <v>1.3999999999999999</v>
      </c>
      <c r="L40" s="48">
        <v>0</v>
      </c>
      <c r="M40" s="48">
        <f t="shared" si="35"/>
        <v>0.41999999999999998</v>
      </c>
      <c r="N40" s="48">
        <f t="shared" si="36"/>
        <v>0.97999999999999987</v>
      </c>
      <c r="O40" s="48">
        <v>0</v>
      </c>
      <c r="P40" s="48">
        <f t="shared" si="3"/>
        <v>1.25</v>
      </c>
      <c r="Q40" s="48">
        <v>0</v>
      </c>
      <c r="R40" s="48">
        <f>P40*0.29999999999999999</f>
        <v>0.375</v>
      </c>
      <c r="S40" s="48">
        <f>P40*0.69999999999999996</f>
        <v>0.875</v>
      </c>
      <c r="T40" s="47">
        <v>0</v>
      </c>
      <c r="U40" s="64">
        <v>0</v>
      </c>
      <c r="V40" s="64">
        <v>0</v>
      </c>
      <c r="W40" s="64" t="s">
        <v>61</v>
      </c>
      <c r="X40" s="48" t="s">
        <v>61</v>
      </c>
      <c r="Y40" s="63" t="s">
        <v>61</v>
      </c>
      <c r="Z40" s="48">
        <f t="shared" si="4"/>
        <v>0</v>
      </c>
      <c r="AA40" s="64">
        <v>0</v>
      </c>
      <c r="AB40" s="64">
        <v>0</v>
      </c>
      <c r="AC40" s="64">
        <v>0</v>
      </c>
      <c r="AD40" s="64">
        <f>AD49+AD50+AD51+AD54</f>
        <v>0</v>
      </c>
      <c r="AE40" s="64">
        <v>0.20000000000000001</v>
      </c>
      <c r="AF40" s="64">
        <v>0</v>
      </c>
      <c r="AG40" s="64">
        <v>1.2</v>
      </c>
      <c r="AH40" s="64">
        <v>1.25</v>
      </c>
      <c r="AI40" s="64">
        <v>0</v>
      </c>
      <c r="AJ40" s="64">
        <v>0</v>
      </c>
      <c r="AK40" s="64">
        <v>0</v>
      </c>
      <c r="AL40" s="64">
        <v>0</v>
      </c>
      <c r="AM40" s="48">
        <f t="shared" si="6"/>
        <v>1.25</v>
      </c>
      <c r="AN40" s="48">
        <f t="shared" si="7"/>
        <v>1.25</v>
      </c>
      <c r="AO40" s="65"/>
    </row>
    <row r="41" s="58" customFormat="1" ht="39.75" customHeight="1">
      <c r="A41" s="43" t="s">
        <v>108</v>
      </c>
      <c r="B41" s="51" t="s">
        <v>109</v>
      </c>
      <c r="C41" s="45" t="s">
        <v>60</v>
      </c>
      <c r="D41" s="48" t="s">
        <v>61</v>
      </c>
      <c r="E41" s="47">
        <v>2021</v>
      </c>
      <c r="F41" s="47">
        <v>2022</v>
      </c>
      <c r="G41" s="47">
        <v>2022</v>
      </c>
      <c r="H41" s="63" t="s">
        <v>61</v>
      </c>
      <c r="I41" s="63" t="s">
        <v>61</v>
      </c>
      <c r="J41" s="48">
        <f t="shared" si="0"/>
        <v>0</v>
      </c>
      <c r="K41" s="48">
        <f t="shared" si="1"/>
        <v>0.029999999999999999</v>
      </c>
      <c r="L41" s="48">
        <f t="shared" si="34"/>
        <v>0</v>
      </c>
      <c r="M41" s="48">
        <f t="shared" si="34"/>
        <v>0.0089999999999999993</v>
      </c>
      <c r="N41" s="48">
        <f t="shared" si="34"/>
        <v>0.020999999999999998</v>
      </c>
      <c r="O41" s="48">
        <f t="shared" si="34"/>
        <v>0</v>
      </c>
      <c r="P41" s="48">
        <f t="shared" si="34"/>
        <v>0</v>
      </c>
      <c r="Q41" s="48">
        <f t="shared" si="34"/>
        <v>0</v>
      </c>
      <c r="R41" s="48">
        <f t="shared" si="34"/>
        <v>0</v>
      </c>
      <c r="S41" s="48">
        <f t="shared" si="34"/>
        <v>0</v>
      </c>
      <c r="T41" s="48">
        <f t="shared" si="34"/>
        <v>0</v>
      </c>
      <c r="U41" s="64">
        <v>0</v>
      </c>
      <c r="V41" s="64">
        <v>0</v>
      </c>
      <c r="W41" s="64" t="s">
        <v>61</v>
      </c>
      <c r="X41" s="48" t="s">
        <v>61</v>
      </c>
      <c r="Y41" s="63" t="s">
        <v>61</v>
      </c>
      <c r="Z41" s="48">
        <f t="shared" si="4"/>
        <v>0</v>
      </c>
      <c r="AA41" s="64">
        <v>0</v>
      </c>
      <c r="AB41" s="64">
        <v>0</v>
      </c>
      <c r="AC41" s="64">
        <f t="shared" si="37"/>
        <v>0</v>
      </c>
      <c r="AD41" s="64">
        <f t="shared" si="37"/>
        <v>0</v>
      </c>
      <c r="AE41" s="64">
        <f t="shared" si="37"/>
        <v>0.029999999999999999</v>
      </c>
      <c r="AF41" s="64">
        <f t="shared" si="37"/>
        <v>0</v>
      </c>
      <c r="AG41" s="64">
        <f t="shared" si="37"/>
        <v>0</v>
      </c>
      <c r="AH41" s="64">
        <f t="shared" si="37"/>
        <v>0</v>
      </c>
      <c r="AI41" s="64">
        <f t="shared" si="37"/>
        <v>0</v>
      </c>
      <c r="AJ41" s="64">
        <f t="shared" si="37"/>
        <v>0</v>
      </c>
      <c r="AK41" s="64">
        <f t="shared" si="37"/>
        <v>0</v>
      </c>
      <c r="AL41" s="64">
        <f t="shared" si="37"/>
        <v>0</v>
      </c>
      <c r="AM41" s="48">
        <f t="shared" si="6"/>
        <v>0</v>
      </c>
      <c r="AN41" s="48">
        <f t="shared" si="7"/>
        <v>0</v>
      </c>
      <c r="AO41" s="65"/>
    </row>
    <row r="42" s="58" customFormat="1" ht="39.75" customHeight="1">
      <c r="A42" s="43" t="s">
        <v>108</v>
      </c>
      <c r="B42" s="69" t="s">
        <v>110</v>
      </c>
      <c r="C42" s="45" t="s">
        <v>111</v>
      </c>
      <c r="D42" s="48" t="s">
        <v>74</v>
      </c>
      <c r="E42" s="47">
        <v>2021</v>
      </c>
      <c r="F42" s="47">
        <v>2022</v>
      </c>
      <c r="G42" s="47">
        <v>2022</v>
      </c>
      <c r="H42" s="63" t="s">
        <v>61</v>
      </c>
      <c r="I42" s="63" t="s">
        <v>61</v>
      </c>
      <c r="J42" s="48">
        <f t="shared" si="0"/>
        <v>0</v>
      </c>
      <c r="K42" s="48">
        <f t="shared" si="1"/>
        <v>0.029999999999999999</v>
      </c>
      <c r="L42" s="48">
        <v>0</v>
      </c>
      <c r="M42" s="48">
        <f t="shared" si="35"/>
        <v>0.0089999999999999993</v>
      </c>
      <c r="N42" s="48">
        <f t="shared" si="36"/>
        <v>0.020999999999999998</v>
      </c>
      <c r="O42" s="48">
        <v>0</v>
      </c>
      <c r="P42" s="48">
        <f t="shared" si="3"/>
        <v>0</v>
      </c>
      <c r="Q42" s="48">
        <v>0</v>
      </c>
      <c r="R42" s="48">
        <f>P42*0.29999999999999999</f>
        <v>0</v>
      </c>
      <c r="S42" s="48">
        <f>P42*0.69999999999999996</f>
        <v>0</v>
      </c>
      <c r="T42" s="47">
        <v>0</v>
      </c>
      <c r="U42" s="64">
        <v>0</v>
      </c>
      <c r="V42" s="64">
        <v>0</v>
      </c>
      <c r="W42" s="64" t="s">
        <v>61</v>
      </c>
      <c r="X42" s="48" t="s">
        <v>61</v>
      </c>
      <c r="Y42" s="63" t="s">
        <v>61</v>
      </c>
      <c r="Z42" s="48">
        <f t="shared" si="4"/>
        <v>0</v>
      </c>
      <c r="AA42" s="64">
        <v>0</v>
      </c>
      <c r="AB42" s="64">
        <v>0</v>
      </c>
      <c r="AC42" s="64">
        <v>0</v>
      </c>
      <c r="AD42" s="64">
        <f>AD51+AD52+AD53+AD56</f>
        <v>0</v>
      </c>
      <c r="AE42" s="64">
        <v>0.029999999999999999</v>
      </c>
      <c r="AF42" s="64">
        <v>0</v>
      </c>
      <c r="AG42" s="64">
        <v>0</v>
      </c>
      <c r="AH42" s="64">
        <v>0</v>
      </c>
      <c r="AI42" s="64">
        <v>0</v>
      </c>
      <c r="AJ42" s="64">
        <v>0</v>
      </c>
      <c r="AK42" s="64">
        <v>0</v>
      </c>
      <c r="AL42" s="64">
        <v>0</v>
      </c>
      <c r="AM42" s="48">
        <f t="shared" si="6"/>
        <v>0</v>
      </c>
      <c r="AN42" s="48">
        <f t="shared" si="7"/>
        <v>0</v>
      </c>
      <c r="AO42" s="65"/>
    </row>
    <row r="43" s="58" customFormat="1" ht="63.75" customHeight="1">
      <c r="A43" s="59" t="s">
        <v>112</v>
      </c>
      <c r="B43" s="60" t="s">
        <v>113</v>
      </c>
      <c r="C43" s="61" t="s">
        <v>60</v>
      </c>
      <c r="D43" s="62" t="s">
        <v>61</v>
      </c>
      <c r="E43" s="62" t="s">
        <v>61</v>
      </c>
      <c r="F43" s="62" t="s">
        <v>61</v>
      </c>
      <c r="G43" s="62" t="s">
        <v>61</v>
      </c>
      <c r="H43" s="63" t="s">
        <v>61</v>
      </c>
      <c r="I43" s="63" t="s">
        <v>61</v>
      </c>
      <c r="J43" s="48">
        <f t="shared" si="0"/>
        <v>8.9499999999999993</v>
      </c>
      <c r="K43" s="48">
        <f t="shared" si="1"/>
        <v>14.9</v>
      </c>
      <c r="L43" s="64">
        <f t="shared" si="34"/>
        <v>1.4900000000000002</v>
      </c>
      <c r="M43" s="64">
        <f t="shared" si="34"/>
        <v>4.4699999999999998</v>
      </c>
      <c r="N43" s="64">
        <f t="shared" si="34"/>
        <v>8.9399999999999995</v>
      </c>
      <c r="O43" s="64">
        <f t="shared" si="34"/>
        <v>0</v>
      </c>
      <c r="P43" s="48">
        <f t="shared" si="34"/>
        <v>13.049999999999999</v>
      </c>
      <c r="Q43" s="64">
        <f t="shared" si="34"/>
        <v>1.3050000000000002</v>
      </c>
      <c r="R43" s="64">
        <f t="shared" si="34"/>
        <v>3.915</v>
      </c>
      <c r="S43" s="64">
        <f t="shared" si="34"/>
        <v>7.8300000000000001</v>
      </c>
      <c r="T43" s="64">
        <f t="shared" si="34"/>
        <v>0</v>
      </c>
      <c r="U43" s="64">
        <v>0</v>
      </c>
      <c r="V43" s="64">
        <v>0</v>
      </c>
      <c r="W43" s="64" t="s">
        <v>61</v>
      </c>
      <c r="X43" s="64" t="s">
        <v>61</v>
      </c>
      <c r="Y43" s="63" t="s">
        <v>61</v>
      </c>
      <c r="Z43" s="48">
        <f t="shared" si="4"/>
        <v>4.0999999999999996</v>
      </c>
      <c r="AA43" s="64">
        <v>0</v>
      </c>
      <c r="AB43" s="64">
        <v>0</v>
      </c>
      <c r="AC43" s="64">
        <f t="shared" si="37"/>
        <v>3.6000000000000001</v>
      </c>
      <c r="AD43" s="64">
        <f t="shared" ref="AD43:AL43" si="38">AD44</f>
        <v>3.278</v>
      </c>
      <c r="AE43" s="64">
        <f t="shared" si="38"/>
        <v>3.6000000000000001</v>
      </c>
      <c r="AF43" s="64">
        <f t="shared" si="38"/>
        <v>3.9729999999999999</v>
      </c>
      <c r="AG43" s="64">
        <f t="shared" si="38"/>
        <v>3.6000000000000001</v>
      </c>
      <c r="AH43" s="64">
        <f t="shared" si="38"/>
        <v>1.6990000000000001</v>
      </c>
      <c r="AI43" s="64">
        <f t="shared" si="38"/>
        <v>0.5</v>
      </c>
      <c r="AJ43" s="64">
        <f t="shared" si="38"/>
        <v>0.5</v>
      </c>
      <c r="AK43" s="64">
        <f t="shared" si="38"/>
        <v>3.6000000000000001</v>
      </c>
      <c r="AL43" s="64">
        <f t="shared" si="38"/>
        <v>0</v>
      </c>
      <c r="AM43" s="48">
        <f t="shared" si="6"/>
        <v>13.049999999999999</v>
      </c>
      <c r="AN43" s="48">
        <f t="shared" si="7"/>
        <v>13.049999999999999</v>
      </c>
      <c r="AO43" s="65"/>
    </row>
    <row r="44" s="2" customFormat="1" ht="43.5" customHeight="1">
      <c r="A44" s="43" t="s">
        <v>114</v>
      </c>
      <c r="B44" s="51" t="s">
        <v>115</v>
      </c>
      <c r="C44" s="45" t="s">
        <v>60</v>
      </c>
      <c r="D44" s="57" t="s">
        <v>61</v>
      </c>
      <c r="E44" s="57" t="s">
        <v>61</v>
      </c>
      <c r="F44" s="57" t="s">
        <v>61</v>
      </c>
      <c r="G44" s="57" t="s">
        <v>61</v>
      </c>
      <c r="H44" s="47" t="s">
        <v>61</v>
      </c>
      <c r="I44" s="47" t="s">
        <v>61</v>
      </c>
      <c r="J44" s="48">
        <f t="shared" si="0"/>
        <v>8.9499999999999993</v>
      </c>
      <c r="K44" s="48">
        <f t="shared" si="1"/>
        <v>14.9</v>
      </c>
      <c r="L44" s="48">
        <f t="shared" ref="L44:L47" si="39">K44*0.10000000000000001</f>
        <v>1.4900000000000002</v>
      </c>
      <c r="M44" s="48">
        <f t="shared" ref="M44:M47" si="40">K44*0.29999999999999999</f>
        <v>4.4699999999999998</v>
      </c>
      <c r="N44" s="48">
        <f t="shared" ref="N44:N47" si="41">K44*0.59999999999999998</f>
        <v>8.9399999999999995</v>
      </c>
      <c r="O44" s="47">
        <v>0</v>
      </c>
      <c r="P44" s="48">
        <f t="shared" si="3"/>
        <v>13.049999999999999</v>
      </c>
      <c r="Q44" s="48">
        <f>Q45+Q46+Q47</f>
        <v>1.3050000000000002</v>
      </c>
      <c r="R44" s="48">
        <f>R45+R46+R47</f>
        <v>3.915</v>
      </c>
      <c r="S44" s="48">
        <f>S47+S46+S45</f>
        <v>7.8300000000000001</v>
      </c>
      <c r="T44" s="48">
        <f>T45+T46+T47</f>
        <v>0</v>
      </c>
      <c r="U44" s="48">
        <v>0</v>
      </c>
      <c r="V44" s="48">
        <v>0</v>
      </c>
      <c r="W44" s="48" t="s">
        <v>61</v>
      </c>
      <c r="X44" s="48" t="s">
        <v>61</v>
      </c>
      <c r="Y44" s="47" t="s">
        <v>61</v>
      </c>
      <c r="Z44" s="48">
        <f t="shared" si="4"/>
        <v>4.0999999999999996</v>
      </c>
      <c r="AA44" s="48">
        <v>0</v>
      </c>
      <c r="AB44" s="48">
        <v>0</v>
      </c>
      <c r="AC44" s="48">
        <f>AC45+AC46+AC47</f>
        <v>3.6000000000000001</v>
      </c>
      <c r="AD44" s="48">
        <f>AD45+AD46+AD47</f>
        <v>3.278</v>
      </c>
      <c r="AE44" s="48">
        <f t="shared" ref="AE44:AJ44" si="42">AE45+AE46+AE47</f>
        <v>3.6000000000000001</v>
      </c>
      <c r="AF44" s="48">
        <f t="shared" si="42"/>
        <v>3.9729999999999999</v>
      </c>
      <c r="AG44" s="48">
        <f t="shared" si="42"/>
        <v>3.6000000000000001</v>
      </c>
      <c r="AH44" s="48">
        <f t="shared" si="42"/>
        <v>1.6990000000000001</v>
      </c>
      <c r="AI44" s="48">
        <f t="shared" si="42"/>
        <v>0.5</v>
      </c>
      <c r="AJ44" s="48">
        <f t="shared" si="42"/>
        <v>0.5</v>
      </c>
      <c r="AK44" s="48">
        <f>AK45+AK46+AK47</f>
        <v>3.6000000000000001</v>
      </c>
      <c r="AL44" s="48">
        <f>AL45+AL46+AL47</f>
        <v>0</v>
      </c>
      <c r="AM44" s="48">
        <f t="shared" si="6"/>
        <v>13.049999999999999</v>
      </c>
      <c r="AN44" s="48">
        <f t="shared" si="7"/>
        <v>13.049999999999999</v>
      </c>
      <c r="AO44" s="52"/>
    </row>
    <row r="45" s="2" customFormat="1" ht="60.75" customHeight="1">
      <c r="A45" s="43" t="s">
        <v>114</v>
      </c>
      <c r="B45" s="66" t="s">
        <v>116</v>
      </c>
      <c r="C45" s="45" t="s">
        <v>117</v>
      </c>
      <c r="D45" s="48" t="s">
        <v>91</v>
      </c>
      <c r="E45" s="47">
        <v>2020</v>
      </c>
      <c r="F45" s="47">
        <v>2022</v>
      </c>
      <c r="G45" s="47">
        <v>2022</v>
      </c>
      <c r="H45" s="47" t="s">
        <v>61</v>
      </c>
      <c r="I45" s="47" t="s">
        <v>61</v>
      </c>
      <c r="J45" s="48">
        <f t="shared" si="0"/>
        <v>7.492</v>
      </c>
      <c r="K45" s="48">
        <f t="shared" si="1"/>
        <v>9.3000000000000007</v>
      </c>
      <c r="L45" s="48">
        <f t="shared" si="39"/>
        <v>0.93000000000000016</v>
      </c>
      <c r="M45" s="48">
        <f t="shared" si="40"/>
        <v>2.79</v>
      </c>
      <c r="N45" s="48">
        <f t="shared" si="41"/>
        <v>5.5800000000000001</v>
      </c>
      <c r="O45" s="48">
        <v>0</v>
      </c>
      <c r="P45" s="48">
        <f t="shared" si="3"/>
        <v>7.492</v>
      </c>
      <c r="Q45" s="48">
        <f t="shared" ref="Q45:Q47" si="43">P45*0.10000000000000001</f>
        <v>0.74920000000000009</v>
      </c>
      <c r="R45" s="48">
        <f t="shared" ref="R45:R47" si="44">P45*0.29999999999999999</f>
        <v>2.2475999999999998</v>
      </c>
      <c r="S45" s="48">
        <f t="shared" ref="S45:S47" si="45">P45*0.59999999999999998</f>
        <v>4.4951999999999996</v>
      </c>
      <c r="T45" s="48">
        <v>0</v>
      </c>
      <c r="U45" s="48">
        <v>0</v>
      </c>
      <c r="V45" s="48">
        <v>0</v>
      </c>
      <c r="W45" s="48" t="s">
        <v>61</v>
      </c>
      <c r="X45" s="48" t="s">
        <v>61</v>
      </c>
      <c r="Y45" s="47" t="s">
        <v>61</v>
      </c>
      <c r="Z45" s="48">
        <f t="shared" si="4"/>
        <v>0</v>
      </c>
      <c r="AA45" s="48">
        <v>0</v>
      </c>
      <c r="AB45" s="48">
        <v>0</v>
      </c>
      <c r="AC45" s="48">
        <v>3.1000000000000001</v>
      </c>
      <c r="AD45" s="48">
        <v>2.8559999999999999</v>
      </c>
      <c r="AE45" s="48">
        <v>3.1000000000000001</v>
      </c>
      <c r="AF45" s="48">
        <v>3.016</v>
      </c>
      <c r="AG45" s="48">
        <v>3.1000000000000001</v>
      </c>
      <c r="AH45" s="48">
        <v>1.6200000000000001</v>
      </c>
      <c r="AI45" s="48">
        <v>0</v>
      </c>
      <c r="AJ45" s="48">
        <v>0</v>
      </c>
      <c r="AK45" s="48">
        <v>0</v>
      </c>
      <c r="AL45" s="48">
        <v>0</v>
      </c>
      <c r="AM45" s="48">
        <f t="shared" si="6"/>
        <v>7.492</v>
      </c>
      <c r="AN45" s="48">
        <f t="shared" si="7"/>
        <v>7.492</v>
      </c>
      <c r="AO45" s="52"/>
    </row>
    <row r="46" s="2" customFormat="1" ht="60.75" customHeight="1">
      <c r="A46" s="43" t="s">
        <v>114</v>
      </c>
      <c r="B46" s="66" t="s">
        <v>118</v>
      </c>
      <c r="C46" s="45" t="s">
        <v>119</v>
      </c>
      <c r="D46" s="48" t="s">
        <v>91</v>
      </c>
      <c r="E46" s="47">
        <v>2024</v>
      </c>
      <c r="F46" s="47">
        <v>2024</v>
      </c>
      <c r="G46" s="47">
        <v>2024</v>
      </c>
      <c r="H46" s="47" t="s">
        <v>61</v>
      </c>
      <c r="I46" s="47" t="s">
        <v>61</v>
      </c>
      <c r="J46" s="48">
        <f t="shared" si="0"/>
        <v>0</v>
      </c>
      <c r="K46" s="48">
        <f t="shared" si="1"/>
        <v>3.1000000000000001</v>
      </c>
      <c r="L46" s="48">
        <f t="shared" si="39"/>
        <v>0.31000000000000005</v>
      </c>
      <c r="M46" s="48">
        <f t="shared" si="40"/>
        <v>0.92999999999999994</v>
      </c>
      <c r="N46" s="48">
        <f t="shared" si="41"/>
        <v>1.8599999999999999</v>
      </c>
      <c r="O46" s="48">
        <v>0</v>
      </c>
      <c r="P46" s="48">
        <f t="shared" si="3"/>
        <v>3.1000000000000001</v>
      </c>
      <c r="Q46" s="48">
        <f t="shared" si="43"/>
        <v>0.31000000000000005</v>
      </c>
      <c r="R46" s="48">
        <f t="shared" si="44"/>
        <v>0.92999999999999994</v>
      </c>
      <c r="S46" s="48">
        <f t="shared" si="45"/>
        <v>1.8599999999999999</v>
      </c>
      <c r="T46" s="48">
        <v>0</v>
      </c>
      <c r="U46" s="48">
        <v>0</v>
      </c>
      <c r="V46" s="48">
        <v>0</v>
      </c>
      <c r="W46" s="48" t="s">
        <v>61</v>
      </c>
      <c r="X46" s="48" t="s">
        <v>61</v>
      </c>
      <c r="Y46" s="47" t="s">
        <v>61</v>
      </c>
      <c r="Z46" s="48">
        <f t="shared" si="4"/>
        <v>3.1000000000000001</v>
      </c>
      <c r="AA46" s="48">
        <v>0</v>
      </c>
      <c r="AB46" s="48">
        <v>0</v>
      </c>
      <c r="AC46" s="48">
        <v>0</v>
      </c>
      <c r="AD46" s="48">
        <v>0</v>
      </c>
      <c r="AE46" s="48">
        <v>0</v>
      </c>
      <c r="AF46" s="48">
        <v>0</v>
      </c>
      <c r="AG46" s="48">
        <v>0</v>
      </c>
      <c r="AH46" s="48">
        <v>0</v>
      </c>
      <c r="AI46" s="48">
        <v>0</v>
      </c>
      <c r="AJ46" s="48">
        <v>0</v>
      </c>
      <c r="AK46" s="48">
        <v>3.1000000000000001</v>
      </c>
      <c r="AL46" s="48">
        <v>0</v>
      </c>
      <c r="AM46" s="48">
        <f t="shared" si="6"/>
        <v>3.1000000000000001</v>
      </c>
      <c r="AN46" s="48">
        <f t="shared" si="7"/>
        <v>3.1000000000000001</v>
      </c>
      <c r="AO46" s="52"/>
    </row>
    <row r="47" s="2" customFormat="1" ht="43.5" customHeight="1">
      <c r="A47" s="43" t="s">
        <v>114</v>
      </c>
      <c r="B47" s="66" t="s">
        <v>120</v>
      </c>
      <c r="C47" s="45" t="s">
        <v>121</v>
      </c>
      <c r="D47" s="48" t="s">
        <v>91</v>
      </c>
      <c r="E47" s="47">
        <v>2020</v>
      </c>
      <c r="F47" s="47">
        <v>2024</v>
      </c>
      <c r="G47" s="47">
        <v>2024</v>
      </c>
      <c r="H47" s="47" t="s">
        <v>61</v>
      </c>
      <c r="I47" s="47" t="s">
        <v>61</v>
      </c>
      <c r="J47" s="48">
        <f t="shared" si="0"/>
        <v>1.458</v>
      </c>
      <c r="K47" s="48">
        <f t="shared" si="1"/>
        <v>2.5</v>
      </c>
      <c r="L47" s="48">
        <f t="shared" si="39"/>
        <v>0.25</v>
      </c>
      <c r="M47" s="48">
        <f t="shared" si="40"/>
        <v>0.75</v>
      </c>
      <c r="N47" s="48">
        <f t="shared" si="41"/>
        <v>1.5</v>
      </c>
      <c r="O47" s="48">
        <v>0</v>
      </c>
      <c r="P47" s="48">
        <f t="shared" si="3"/>
        <v>2.4580000000000002</v>
      </c>
      <c r="Q47" s="48">
        <f t="shared" si="43"/>
        <v>0.24580000000000002</v>
      </c>
      <c r="R47" s="48">
        <f t="shared" si="44"/>
        <v>0.73740000000000006</v>
      </c>
      <c r="S47" s="48">
        <f t="shared" si="45"/>
        <v>1.4748000000000001</v>
      </c>
      <c r="T47" s="48">
        <v>0</v>
      </c>
      <c r="U47" s="48">
        <v>0</v>
      </c>
      <c r="V47" s="48">
        <v>0</v>
      </c>
      <c r="W47" s="48" t="s">
        <v>61</v>
      </c>
      <c r="X47" s="48" t="s">
        <v>61</v>
      </c>
      <c r="Y47" s="47" t="s">
        <v>61</v>
      </c>
      <c r="Z47" s="48">
        <f t="shared" si="4"/>
        <v>1</v>
      </c>
      <c r="AA47" s="48">
        <v>0</v>
      </c>
      <c r="AB47" s="48">
        <v>0</v>
      </c>
      <c r="AC47" s="48">
        <v>0.5</v>
      </c>
      <c r="AD47" s="48">
        <v>0.42199999999999999</v>
      </c>
      <c r="AE47" s="48">
        <v>0.5</v>
      </c>
      <c r="AF47" s="48">
        <v>0.95699999999999996</v>
      </c>
      <c r="AG47" s="48">
        <v>0.5</v>
      </c>
      <c r="AH47" s="48">
        <v>0.079000000000000001</v>
      </c>
      <c r="AI47" s="48">
        <v>0.5</v>
      </c>
      <c r="AJ47" s="48">
        <v>0.5</v>
      </c>
      <c r="AK47" s="48">
        <v>0.5</v>
      </c>
      <c r="AL47" s="48">
        <v>0</v>
      </c>
      <c r="AM47" s="48">
        <f t="shared" si="6"/>
        <v>2.4580000000000002</v>
      </c>
      <c r="AN47" s="48">
        <f t="shared" si="7"/>
        <v>2.4580000000000002</v>
      </c>
      <c r="AO47" s="52"/>
    </row>
    <row r="48" s="2" customFormat="1" ht="15">
      <c r="A48" s="70"/>
      <c r="B48" s="2"/>
      <c r="C48" s="2"/>
      <c r="D48" s="2"/>
      <c r="E48" s="2"/>
      <c r="F48" s="2"/>
      <c r="G48" s="2"/>
      <c r="H48" s="2"/>
      <c r="I48" s="2"/>
      <c r="J48" s="71"/>
      <c r="O48" s="71"/>
    </row>
    <row r="49" s="2" customFormat="1"/>
    <row r="50" s="2" customFormat="1"/>
    <row r="51" s="2" customFormat="1"/>
    <row r="52" s="2" customFormat="1"/>
    <row r="53" s="2" customFormat="1" ht="21" customHeight="1">
      <c r="AI53" s="72"/>
    </row>
    <row r="54" s="2" customFormat="1"/>
    <row r="55" s="2" customFormat="1"/>
    <row r="56" s="2" customFormat="1"/>
    <row r="57" s="2" customFormat="1"/>
    <row r="58" s="2" customFormat="1"/>
    <row r="59" s="2" customFormat="1"/>
    <row r="60" s="2" customFormat="1"/>
    <row r="61" s="2" customFormat="1">
      <c r="K61" s="1"/>
      <c r="P61" s="1"/>
      <c r="AF61" s="1"/>
      <c r="AG61" s="1"/>
      <c r="AH61" s="1"/>
    </row>
    <row r="62" ht="12.75">
      <c r="A62" s="2"/>
      <c r="B62" s="2"/>
      <c r="C62" s="2"/>
      <c r="D62" s="2"/>
      <c r="E62" s="2"/>
      <c r="F62" s="2"/>
      <c r="G62" s="2"/>
      <c r="H62" s="2"/>
      <c r="I62" s="2"/>
      <c r="J62" s="2"/>
    </row>
    <row r="63" ht="12.75">
      <c r="A63" s="2"/>
      <c r="B63" s="2"/>
      <c r="C63" s="2"/>
      <c r="D63" s="2"/>
      <c r="E63" s="2"/>
      <c r="F63" s="2"/>
      <c r="G63" s="2"/>
      <c r="H63" s="2"/>
      <c r="I63" s="2"/>
      <c r="J63" s="2"/>
    </row>
    <row r="64" ht="12.75">
      <c r="A64" s="2"/>
      <c r="B64" s="2"/>
      <c r="C64" s="2"/>
      <c r="D64" s="2"/>
      <c r="E64" s="2"/>
      <c r="F64" s="2"/>
      <c r="G64" s="2"/>
      <c r="H64" s="2"/>
      <c r="I64" s="2"/>
      <c r="J64" s="2"/>
    </row>
    <row r="65" ht="12.75">
      <c r="A65" s="2"/>
      <c r="B65" s="2"/>
      <c r="C65" s="2"/>
      <c r="D65" s="2"/>
      <c r="E65" s="2"/>
      <c r="F65" s="2"/>
      <c r="G65" s="2"/>
      <c r="H65" s="2"/>
      <c r="I65" s="2"/>
      <c r="J65" s="2"/>
    </row>
    <row r="66" ht="12.75">
      <c r="A66" s="2"/>
      <c r="B66" s="2"/>
      <c r="C66" s="2"/>
      <c r="D66" s="2"/>
      <c r="E66" s="2"/>
      <c r="F66" s="2"/>
      <c r="G66" s="2"/>
      <c r="H66" s="2"/>
      <c r="I66" s="2"/>
      <c r="J66" s="2"/>
    </row>
    <row r="67" ht="12.75">
      <c r="A67" s="2"/>
      <c r="B67" s="2"/>
      <c r="C67" s="2"/>
      <c r="D67" s="2"/>
      <c r="E67" s="2"/>
      <c r="F67" s="2"/>
      <c r="G67" s="2"/>
      <c r="H67" s="2"/>
      <c r="I67" s="2"/>
      <c r="J67" s="2"/>
    </row>
    <row r="68" ht="12.75">
      <c r="A68" s="2"/>
      <c r="B68" s="2"/>
      <c r="C68" s="2"/>
      <c r="D68" s="2"/>
      <c r="E68" s="2"/>
      <c r="F68" s="2"/>
      <c r="G68" s="2"/>
      <c r="H68" s="2"/>
      <c r="I68" s="2"/>
      <c r="J68" s="2"/>
    </row>
    <row r="69" ht="12.75">
      <c r="A69" s="2"/>
      <c r="B69" s="2"/>
      <c r="C69" s="2"/>
      <c r="D69" s="2"/>
      <c r="E69" s="2"/>
      <c r="F69" s="2"/>
      <c r="G69" s="2"/>
      <c r="H69" s="2"/>
      <c r="I69" s="2"/>
      <c r="J69" s="2"/>
    </row>
    <row r="70" ht="12.75">
      <c r="A70" s="2"/>
      <c r="B70" s="2"/>
      <c r="C70" s="2"/>
      <c r="D70" s="2"/>
      <c r="E70" s="2"/>
      <c r="F70" s="2"/>
      <c r="G70" s="2"/>
      <c r="H70" s="2"/>
      <c r="I70" s="2"/>
      <c r="J70" s="2"/>
    </row>
    <row r="71" ht="12.75">
      <c r="A71" s="2"/>
      <c r="B71" s="2"/>
      <c r="C71" s="2"/>
      <c r="D71" s="2"/>
      <c r="E71" s="2"/>
      <c r="F71" s="2"/>
      <c r="G71" s="2"/>
      <c r="H71" s="2"/>
      <c r="I71" s="2"/>
      <c r="J71" s="2"/>
    </row>
    <row r="72" ht="12.75">
      <c r="A72" s="2"/>
      <c r="B72" s="2"/>
      <c r="C72" s="2"/>
      <c r="D72" s="2"/>
      <c r="E72" s="2"/>
      <c r="F72" s="2"/>
      <c r="G72" s="2"/>
      <c r="H72" s="2"/>
      <c r="I72" s="2"/>
      <c r="J72" s="2"/>
    </row>
    <row r="73" ht="12.75">
      <c r="A73" s="2"/>
      <c r="B73" s="2"/>
      <c r="C73" s="2"/>
      <c r="D73" s="2"/>
      <c r="E73" s="2"/>
      <c r="F73" s="2"/>
      <c r="G73" s="2"/>
      <c r="H73" s="2"/>
      <c r="I73" s="2"/>
      <c r="J73" s="2"/>
    </row>
    <row r="74" ht="12.75">
      <c r="A74" s="2"/>
      <c r="B74" s="2"/>
      <c r="C74" s="2"/>
      <c r="D74" s="2"/>
      <c r="E74" s="2"/>
      <c r="F74" s="2"/>
      <c r="G74" s="2"/>
      <c r="H74" s="2"/>
      <c r="I74" s="2"/>
      <c r="J74" s="2"/>
    </row>
    <row r="75" ht="12.75">
      <c r="A75" s="2"/>
      <c r="B75" s="2"/>
      <c r="C75" s="2"/>
      <c r="D75" s="2"/>
      <c r="E75" s="2"/>
      <c r="F75" s="2"/>
      <c r="G75" s="2"/>
      <c r="H75" s="2"/>
      <c r="I75" s="2"/>
      <c r="J75" s="2"/>
    </row>
    <row r="76" ht="12.75">
      <c r="A76" s="2"/>
      <c r="B76" s="2"/>
      <c r="C76" s="2"/>
      <c r="D76" s="2"/>
      <c r="E76" s="2"/>
      <c r="F76" s="2"/>
      <c r="G76" s="2"/>
      <c r="H76" s="2"/>
      <c r="I76" s="2"/>
      <c r="J76" s="2"/>
    </row>
    <row r="77" ht="12.75">
      <c r="A77" s="2"/>
      <c r="B77" s="2"/>
      <c r="C77" s="2"/>
      <c r="D77" s="2"/>
      <c r="E77" s="2"/>
      <c r="F77" s="2"/>
      <c r="G77" s="2"/>
      <c r="H77" s="2"/>
      <c r="I77" s="2"/>
      <c r="J77" s="2"/>
    </row>
    <row r="78" ht="12.75">
      <c r="A78" s="2"/>
      <c r="B78" s="2"/>
      <c r="C78" s="2"/>
      <c r="D78" s="2"/>
      <c r="E78" s="2"/>
      <c r="F78" s="2"/>
      <c r="G78" s="2"/>
      <c r="H78" s="2"/>
      <c r="I78" s="2"/>
      <c r="J78" s="2"/>
    </row>
    <row r="79" ht="12.75">
      <c r="A79" s="2"/>
      <c r="B79" s="2"/>
      <c r="C79" s="2"/>
      <c r="D79" s="2"/>
      <c r="E79" s="2"/>
      <c r="F79" s="2"/>
      <c r="G79" s="2"/>
      <c r="H79" s="2"/>
      <c r="I79" s="2"/>
      <c r="J79" s="2"/>
    </row>
    <row r="80" ht="12.75">
      <c r="A80" s="2"/>
      <c r="B80" s="2"/>
      <c r="C80" s="2"/>
      <c r="D80" s="2"/>
      <c r="E80" s="2"/>
      <c r="F80" s="2"/>
      <c r="G80" s="2"/>
      <c r="H80" s="2"/>
      <c r="I80" s="2"/>
      <c r="J80" s="2"/>
    </row>
    <row r="81" ht="12.75">
      <c r="A81" s="2"/>
      <c r="B81" s="2"/>
      <c r="C81" s="2"/>
      <c r="D81" s="2"/>
      <c r="E81" s="2"/>
      <c r="F81" s="2"/>
      <c r="G81" s="2"/>
      <c r="H81" s="2"/>
      <c r="I81" s="2"/>
      <c r="J81" s="2"/>
    </row>
    <row r="82" ht="12.75">
      <c r="A82" s="2"/>
      <c r="B82" s="2"/>
      <c r="C82" s="2"/>
      <c r="D82" s="2"/>
      <c r="E82" s="2"/>
      <c r="F82" s="2"/>
      <c r="G82" s="2"/>
      <c r="H82" s="2"/>
      <c r="I82" s="2"/>
      <c r="J82" s="2"/>
    </row>
    <row r="83" ht="12.75">
      <c r="A83" s="2"/>
      <c r="B83" s="2"/>
      <c r="C83" s="2"/>
      <c r="D83" s="2"/>
      <c r="E83" s="2"/>
      <c r="F83" s="2"/>
      <c r="G83" s="2"/>
      <c r="H83" s="2"/>
      <c r="I83" s="2"/>
      <c r="J83" s="2"/>
    </row>
    <row r="84" ht="12.75">
      <c r="A84" s="2"/>
      <c r="B84" s="2"/>
      <c r="C84" s="2"/>
      <c r="D84" s="2"/>
      <c r="E84" s="2"/>
      <c r="F84" s="2"/>
      <c r="G84" s="2"/>
      <c r="H84" s="2"/>
      <c r="I84" s="2"/>
      <c r="J84" s="2"/>
    </row>
    <row r="85" ht="12.75">
      <c r="A85" s="2"/>
      <c r="B85" s="2"/>
      <c r="C85" s="2"/>
      <c r="D85" s="2"/>
      <c r="E85" s="2"/>
      <c r="F85" s="2"/>
      <c r="G85" s="2"/>
      <c r="H85" s="2"/>
      <c r="I85" s="2"/>
      <c r="J85" s="2"/>
    </row>
    <row r="86" ht="12.75">
      <c r="A86" s="2"/>
      <c r="B86" s="2"/>
      <c r="C86" s="2"/>
      <c r="D86" s="2"/>
      <c r="E86" s="2"/>
      <c r="F86" s="2"/>
      <c r="G86" s="2"/>
      <c r="H86" s="2"/>
      <c r="I86" s="2"/>
      <c r="J86" s="2"/>
    </row>
    <row r="87" ht="12.75">
      <c r="A87" s="2"/>
      <c r="B87" s="2"/>
      <c r="C87" s="2"/>
      <c r="D87" s="2"/>
      <c r="E87" s="2"/>
      <c r="F87" s="2"/>
      <c r="G87" s="2"/>
      <c r="H87" s="2"/>
      <c r="I87" s="2"/>
      <c r="J87" s="2"/>
    </row>
    <row r="88" ht="12.75">
      <c r="A88" s="2"/>
      <c r="B88" s="2"/>
      <c r="C88" s="2"/>
      <c r="D88" s="2"/>
      <c r="E88" s="2"/>
      <c r="F88" s="2"/>
      <c r="G88" s="2"/>
      <c r="H88" s="2"/>
      <c r="I88" s="2"/>
      <c r="J88" s="2"/>
    </row>
    <row r="89" ht="12.75">
      <c r="A89" s="2"/>
      <c r="B89" s="2"/>
      <c r="C89" s="2"/>
      <c r="D89" s="2"/>
      <c r="E89" s="2"/>
      <c r="F89" s="2"/>
      <c r="G89" s="2"/>
      <c r="H89" s="2"/>
      <c r="I89" s="2"/>
      <c r="J89" s="2"/>
    </row>
    <row r="90" ht="12.75">
      <c r="A90" s="2"/>
      <c r="B90" s="2"/>
      <c r="C90" s="2"/>
      <c r="D90" s="2"/>
      <c r="E90" s="2"/>
      <c r="F90" s="2"/>
      <c r="G90" s="2"/>
      <c r="H90" s="2"/>
      <c r="I90" s="2"/>
      <c r="J90" s="2"/>
    </row>
    <row r="91" ht="12.75">
      <c r="A91" s="2"/>
      <c r="B91" s="2"/>
      <c r="C91" s="2"/>
      <c r="D91" s="2"/>
      <c r="E91" s="2"/>
      <c r="F91" s="2"/>
      <c r="G91" s="2"/>
      <c r="H91" s="2"/>
      <c r="I91" s="2"/>
      <c r="J91" s="2"/>
    </row>
    <row r="92" ht="12.75">
      <c r="A92" s="2"/>
      <c r="B92" s="2"/>
      <c r="C92" s="2"/>
      <c r="D92" s="2"/>
      <c r="E92" s="2"/>
      <c r="F92" s="2"/>
      <c r="G92" s="2"/>
      <c r="H92" s="2"/>
      <c r="I92" s="2"/>
      <c r="J92" s="2"/>
    </row>
    <row r="93" ht="12.75">
      <c r="A93" s="2"/>
      <c r="B93" s="2"/>
      <c r="C93" s="2"/>
      <c r="D93" s="2"/>
      <c r="E93" s="2"/>
      <c r="F93" s="2"/>
      <c r="G93" s="2"/>
      <c r="H93" s="2"/>
      <c r="I93" s="2"/>
      <c r="J93" s="2"/>
    </row>
    <row r="94" ht="12.75">
      <c r="A94" s="2"/>
      <c r="B94" s="2"/>
      <c r="C94" s="2"/>
      <c r="D94" s="2"/>
      <c r="E94" s="2"/>
      <c r="F94" s="2"/>
      <c r="G94" s="2"/>
      <c r="H94" s="2"/>
      <c r="I94" s="2"/>
      <c r="J94" s="2"/>
    </row>
    <row r="95" ht="12.75">
      <c r="A95" s="2"/>
      <c r="B95" s="2"/>
      <c r="C95" s="2"/>
      <c r="D95" s="2"/>
      <c r="E95" s="2"/>
      <c r="F95" s="2"/>
      <c r="G95" s="2"/>
      <c r="H95" s="2"/>
      <c r="I95" s="2"/>
      <c r="J95" s="2"/>
    </row>
    <row r="96" ht="12.75">
      <c r="A96" s="2"/>
      <c r="B96" s="2"/>
      <c r="C96" s="2"/>
      <c r="D96" s="2"/>
      <c r="E96" s="2"/>
      <c r="F96" s="2"/>
      <c r="G96" s="2"/>
      <c r="H96" s="2"/>
      <c r="I96" s="2"/>
      <c r="J96" s="2"/>
    </row>
    <row r="97" ht="12.75">
      <c r="A97" s="2"/>
      <c r="B97" s="2"/>
      <c r="C97" s="2"/>
      <c r="D97" s="2"/>
      <c r="E97" s="2"/>
      <c r="F97" s="2"/>
      <c r="G97" s="2"/>
      <c r="H97" s="2"/>
      <c r="I97" s="2"/>
      <c r="J97" s="2"/>
    </row>
    <row r="98" ht="12.75">
      <c r="A98" s="2"/>
      <c r="B98" s="2"/>
      <c r="C98" s="2"/>
      <c r="D98" s="2"/>
      <c r="E98" s="2"/>
      <c r="F98" s="2"/>
      <c r="G98" s="2"/>
      <c r="H98" s="2"/>
      <c r="I98" s="2"/>
      <c r="J98" s="2"/>
    </row>
    <row r="99" ht="12.75">
      <c r="A99" s="2"/>
      <c r="B99" s="2"/>
      <c r="C99" s="2"/>
      <c r="D99" s="2"/>
      <c r="E99" s="2"/>
      <c r="F99" s="2"/>
      <c r="G99" s="2"/>
      <c r="H99" s="2"/>
      <c r="I99" s="2"/>
      <c r="J99" s="2"/>
    </row>
    <row r="100" ht="12.75">
      <c r="A100" s="2"/>
      <c r="B100" s="2"/>
      <c r="C100" s="2"/>
      <c r="D100" s="2"/>
      <c r="E100" s="2"/>
      <c r="F100" s="2"/>
      <c r="G100" s="2"/>
      <c r="H100" s="2"/>
      <c r="I100" s="2"/>
      <c r="J100" s="2"/>
    </row>
    <row r="101" ht="12.75">
      <c r="A101" s="2"/>
      <c r="B101" s="2"/>
      <c r="C101" s="2"/>
      <c r="D101" s="2"/>
      <c r="E101" s="2"/>
      <c r="F101" s="2"/>
      <c r="G101" s="2"/>
      <c r="H101" s="2"/>
      <c r="I101" s="2"/>
      <c r="J101" s="2"/>
    </row>
    <row r="102" ht="12.75">
      <c r="A102" s="2"/>
      <c r="B102" s="2"/>
      <c r="C102" s="2"/>
      <c r="D102" s="2"/>
      <c r="E102" s="2"/>
      <c r="F102" s="2"/>
      <c r="G102" s="2"/>
      <c r="H102" s="2"/>
      <c r="I102" s="2"/>
      <c r="J102" s="2"/>
    </row>
    <row r="103" ht="12.75">
      <c r="A103" s="2"/>
      <c r="B103" s="2"/>
      <c r="C103" s="2"/>
      <c r="D103" s="2"/>
      <c r="E103" s="2"/>
      <c r="F103" s="2"/>
      <c r="G103" s="2"/>
      <c r="H103" s="2"/>
      <c r="I103" s="2"/>
      <c r="J103" s="2"/>
    </row>
    <row r="104" ht="12.75">
      <c r="A104" s="2"/>
      <c r="B104" s="2"/>
      <c r="C104" s="2"/>
      <c r="D104" s="2"/>
      <c r="E104" s="2"/>
      <c r="F104" s="2"/>
      <c r="G104" s="2"/>
      <c r="H104" s="2"/>
      <c r="I104" s="2"/>
      <c r="J104" s="2"/>
    </row>
    <row r="105" ht="12.75">
      <c r="A105" s="2"/>
      <c r="B105" s="2"/>
      <c r="C105" s="2"/>
      <c r="D105" s="2"/>
      <c r="E105" s="2"/>
      <c r="F105" s="2"/>
      <c r="G105" s="2"/>
      <c r="H105" s="2"/>
      <c r="I105" s="2"/>
      <c r="J105" s="2"/>
    </row>
    <row r="106" ht="12.75">
      <c r="A106" s="2"/>
      <c r="B106" s="2"/>
      <c r="C106" s="2"/>
      <c r="D106" s="2"/>
      <c r="E106" s="2"/>
      <c r="F106" s="2"/>
      <c r="G106" s="2"/>
      <c r="H106" s="2"/>
      <c r="I106" s="2"/>
      <c r="J106" s="2"/>
    </row>
    <row r="107" ht="12.75">
      <c r="A107" s="2"/>
      <c r="B107" s="2"/>
      <c r="C107" s="2"/>
      <c r="D107" s="2"/>
      <c r="E107" s="2"/>
      <c r="F107" s="2"/>
      <c r="G107" s="2"/>
      <c r="H107" s="2"/>
      <c r="I107" s="2"/>
      <c r="J107" s="2"/>
    </row>
    <row r="108" ht="12.75">
      <c r="A108" s="2"/>
      <c r="B108" s="2"/>
      <c r="C108" s="2"/>
      <c r="D108" s="2"/>
      <c r="E108" s="2"/>
      <c r="F108" s="2"/>
      <c r="G108" s="2"/>
      <c r="H108" s="2"/>
      <c r="I108" s="2"/>
      <c r="J108" s="2"/>
    </row>
    <row r="109" ht="12.75">
      <c r="A109" s="2"/>
      <c r="B109" s="2"/>
      <c r="C109" s="2"/>
      <c r="D109" s="2"/>
      <c r="E109" s="2"/>
      <c r="F109" s="2"/>
      <c r="G109" s="2"/>
      <c r="H109" s="2"/>
      <c r="I109" s="2"/>
      <c r="J109" s="2"/>
    </row>
    <row r="110" ht="12.75">
      <c r="A110" s="2"/>
      <c r="B110" s="2"/>
      <c r="C110" s="2"/>
      <c r="D110" s="2"/>
      <c r="E110" s="2"/>
      <c r="F110" s="2"/>
      <c r="G110" s="2"/>
      <c r="H110" s="2"/>
      <c r="I110" s="2"/>
      <c r="J110" s="2"/>
    </row>
    <row r="111" ht="12.75">
      <c r="A111" s="2"/>
      <c r="B111" s="2"/>
      <c r="C111" s="2"/>
      <c r="D111" s="2"/>
      <c r="E111" s="2"/>
      <c r="F111" s="2"/>
      <c r="G111" s="2"/>
      <c r="H111" s="2"/>
      <c r="I111" s="2"/>
      <c r="J111" s="2"/>
    </row>
    <row r="112" ht="12.75">
      <c r="A112" s="2"/>
      <c r="B112" s="2"/>
      <c r="C112" s="2"/>
      <c r="D112" s="2"/>
      <c r="E112" s="2"/>
      <c r="F112" s="2"/>
      <c r="G112" s="2"/>
      <c r="H112" s="2"/>
      <c r="I112" s="2"/>
      <c r="J112" s="2"/>
    </row>
    <row r="113" ht="12.75">
      <c r="A113" s="2"/>
      <c r="B113" s="2"/>
      <c r="C113" s="2"/>
      <c r="D113" s="2"/>
      <c r="E113" s="2"/>
      <c r="F113" s="2"/>
      <c r="G113" s="2"/>
      <c r="H113" s="2"/>
      <c r="I113" s="2"/>
      <c r="J113" s="2"/>
    </row>
    <row r="114" ht="12.75">
      <c r="A114" s="2"/>
      <c r="B114" s="2"/>
      <c r="C114" s="2"/>
      <c r="D114" s="2"/>
      <c r="E114" s="2"/>
      <c r="F114" s="2"/>
      <c r="G114" s="2"/>
      <c r="H114" s="2"/>
      <c r="I114" s="2"/>
      <c r="J114" s="2"/>
    </row>
    <row r="115" ht="12.75">
      <c r="A115" s="2"/>
      <c r="B115" s="2"/>
      <c r="C115" s="2"/>
      <c r="D115" s="2"/>
      <c r="E115" s="2"/>
      <c r="F115" s="2"/>
      <c r="G115" s="2"/>
      <c r="H115" s="2"/>
      <c r="I115" s="2"/>
      <c r="J115" s="2"/>
    </row>
    <row r="116" ht="12.75">
      <c r="A116" s="2"/>
      <c r="B116" s="2"/>
      <c r="C116" s="2"/>
      <c r="D116" s="2"/>
      <c r="E116" s="2"/>
      <c r="F116" s="2"/>
      <c r="G116" s="2"/>
      <c r="H116" s="2"/>
      <c r="I116" s="2"/>
      <c r="J116" s="2"/>
    </row>
    <row r="117" ht="12.75">
      <c r="A117" s="2"/>
      <c r="B117" s="2"/>
      <c r="C117" s="2"/>
      <c r="D117" s="2"/>
      <c r="E117" s="2"/>
      <c r="F117" s="2"/>
      <c r="G117" s="2"/>
      <c r="H117" s="2"/>
      <c r="I117" s="2"/>
      <c r="J117" s="2"/>
    </row>
    <row r="118" ht="12.75">
      <c r="A118" s="2"/>
      <c r="B118" s="2"/>
      <c r="C118" s="2"/>
      <c r="D118" s="2"/>
      <c r="E118" s="2"/>
      <c r="F118" s="2"/>
      <c r="G118" s="2"/>
      <c r="H118" s="2"/>
      <c r="I118" s="2"/>
      <c r="J118" s="2"/>
    </row>
    <row r="119" ht="12.75">
      <c r="A119" s="2"/>
      <c r="B119" s="2"/>
      <c r="C119" s="2"/>
      <c r="D119" s="2"/>
      <c r="E119" s="2"/>
      <c r="F119" s="2"/>
      <c r="G119" s="2"/>
      <c r="H119" s="2"/>
      <c r="I119" s="2"/>
      <c r="J119" s="2"/>
    </row>
    <row r="120" ht="12.75">
      <c r="A120" s="2"/>
      <c r="B120" s="2"/>
      <c r="C120" s="2"/>
      <c r="D120" s="2"/>
      <c r="E120" s="2"/>
      <c r="F120" s="2"/>
      <c r="G120" s="2"/>
      <c r="H120" s="2"/>
      <c r="I120" s="2"/>
      <c r="J120" s="2"/>
    </row>
    <row r="121" ht="12.75">
      <c r="A121" s="2"/>
      <c r="B121" s="2"/>
      <c r="C121" s="2"/>
      <c r="D121" s="2"/>
      <c r="E121" s="2"/>
      <c r="F121" s="2"/>
      <c r="G121" s="2"/>
      <c r="H121" s="2"/>
      <c r="I121" s="2"/>
      <c r="J121" s="2"/>
    </row>
    <row r="122" ht="12.75">
      <c r="A122" s="2"/>
      <c r="B122" s="2"/>
      <c r="C122" s="2"/>
      <c r="D122" s="2"/>
      <c r="E122" s="2"/>
      <c r="F122" s="2"/>
      <c r="G122" s="2"/>
      <c r="H122" s="2"/>
      <c r="I122" s="2"/>
      <c r="J122" s="2"/>
    </row>
    <row r="123" ht="12.75">
      <c r="A123" s="2"/>
      <c r="B123" s="2"/>
      <c r="C123" s="2"/>
      <c r="D123" s="2"/>
      <c r="E123" s="2"/>
      <c r="F123" s="2"/>
      <c r="G123" s="2"/>
      <c r="H123" s="2"/>
      <c r="I123" s="2"/>
      <c r="J123" s="2"/>
    </row>
    <row r="124" ht="12.75">
      <c r="A124" s="2"/>
      <c r="B124" s="2"/>
      <c r="C124" s="2"/>
      <c r="D124" s="2"/>
      <c r="E124" s="2"/>
      <c r="F124" s="2"/>
      <c r="G124" s="2"/>
      <c r="H124" s="2"/>
      <c r="I124" s="2"/>
      <c r="J124" s="2"/>
    </row>
    <row r="125" ht="12.75">
      <c r="A125" s="2"/>
      <c r="B125" s="2"/>
      <c r="C125" s="2"/>
      <c r="D125" s="2"/>
      <c r="E125" s="2"/>
      <c r="F125" s="2"/>
      <c r="G125" s="2"/>
      <c r="H125" s="2"/>
      <c r="I125" s="2"/>
      <c r="J125" s="2"/>
    </row>
    <row r="126" ht="12.75">
      <c r="A126" s="2"/>
      <c r="B126" s="2"/>
      <c r="C126" s="2"/>
      <c r="D126" s="2"/>
      <c r="E126" s="2"/>
      <c r="F126" s="2"/>
      <c r="G126" s="2"/>
      <c r="H126" s="2"/>
      <c r="I126" s="2"/>
      <c r="J126" s="2"/>
    </row>
    <row r="127" ht="12.75">
      <c r="A127" s="2"/>
      <c r="B127" s="2"/>
      <c r="C127" s="2"/>
      <c r="D127" s="2"/>
      <c r="E127" s="2"/>
      <c r="F127" s="2"/>
      <c r="G127" s="2"/>
      <c r="H127" s="2"/>
      <c r="I127" s="2"/>
      <c r="J127" s="2"/>
    </row>
    <row r="128" ht="12.75">
      <c r="A128" s="2"/>
      <c r="B128" s="2"/>
      <c r="C128" s="2"/>
      <c r="D128" s="2"/>
      <c r="E128" s="2"/>
      <c r="F128" s="2"/>
      <c r="G128" s="2"/>
      <c r="H128" s="2"/>
      <c r="I128" s="2"/>
      <c r="J128" s="2"/>
    </row>
    <row r="129" ht="12.75">
      <c r="A129" s="2"/>
      <c r="B129" s="2"/>
      <c r="C129" s="2"/>
      <c r="D129" s="2"/>
      <c r="E129" s="2"/>
      <c r="F129" s="2"/>
      <c r="G129" s="2"/>
      <c r="H129" s="2"/>
      <c r="I129" s="2"/>
      <c r="J129" s="2"/>
    </row>
    <row r="130" ht="12.75">
      <c r="A130" s="2"/>
      <c r="B130" s="2"/>
      <c r="C130" s="2"/>
      <c r="D130" s="2"/>
      <c r="E130" s="2"/>
      <c r="F130" s="2"/>
      <c r="G130" s="2"/>
      <c r="H130" s="2"/>
      <c r="I130" s="2"/>
      <c r="J130" s="2"/>
    </row>
    <row r="131" ht="12.75">
      <c r="A131" s="2"/>
      <c r="B131" s="2"/>
      <c r="C131" s="2"/>
      <c r="D131" s="2"/>
      <c r="E131" s="2"/>
      <c r="F131" s="2"/>
      <c r="G131" s="2"/>
      <c r="H131" s="2"/>
      <c r="I131" s="2"/>
      <c r="J131" s="2"/>
    </row>
    <row r="132" ht="12.75">
      <c r="A132" s="2"/>
      <c r="B132" s="2"/>
      <c r="C132" s="2"/>
      <c r="D132" s="2"/>
      <c r="E132" s="2"/>
      <c r="F132" s="2"/>
      <c r="G132" s="2"/>
      <c r="H132" s="2"/>
      <c r="I132" s="2"/>
      <c r="J132" s="2"/>
    </row>
    <row r="133" ht="12.75">
      <c r="A133" s="2"/>
      <c r="B133" s="2"/>
      <c r="C133" s="2"/>
      <c r="D133" s="2"/>
      <c r="E133" s="2"/>
      <c r="F133" s="2"/>
      <c r="G133" s="2"/>
      <c r="H133" s="2"/>
      <c r="I133" s="2"/>
      <c r="J133" s="2"/>
    </row>
    <row r="134" ht="12.75">
      <c r="A134" s="2"/>
      <c r="B134" s="2"/>
      <c r="C134" s="2"/>
      <c r="D134" s="2"/>
      <c r="E134" s="2"/>
      <c r="F134" s="2"/>
      <c r="G134" s="2"/>
      <c r="H134" s="2"/>
      <c r="I134" s="2"/>
      <c r="J134" s="2"/>
    </row>
    <row r="135" ht="12.75">
      <c r="A135" s="2"/>
      <c r="B135" s="2"/>
      <c r="C135" s="2"/>
      <c r="D135" s="2"/>
      <c r="E135" s="2"/>
      <c r="F135" s="2"/>
      <c r="G135" s="2"/>
      <c r="H135" s="2"/>
      <c r="I135" s="2"/>
      <c r="J135" s="2"/>
    </row>
    <row r="136" ht="12.75">
      <c r="A136" s="2"/>
    </row>
  </sheetData>
  <mergeCells count="36">
    <mergeCell ref="AN1:AO1"/>
    <mergeCell ref="AN2:AO2"/>
    <mergeCell ref="AN3:AO3"/>
    <mergeCell ref="A4:AK4"/>
    <mergeCell ref="AN4:AO4"/>
    <mergeCell ref="A6:AK6"/>
    <mergeCell ref="A7:AK7"/>
    <mergeCell ref="A9:AK9"/>
    <mergeCell ref="H11:AV11"/>
    <mergeCell ref="A12:AK12"/>
    <mergeCell ref="A13:AJ13"/>
    <mergeCell ref="A14:A16"/>
    <mergeCell ref="B14:B16"/>
    <mergeCell ref="C14:C16"/>
    <mergeCell ref="D14:D16"/>
    <mergeCell ref="E14:E16"/>
    <mergeCell ref="F14:G15"/>
    <mergeCell ref="H14:I15"/>
    <mergeCell ref="J14:J16"/>
    <mergeCell ref="K14:T14"/>
    <mergeCell ref="U14:Z14"/>
    <mergeCell ref="AA14:AB15"/>
    <mergeCell ref="AC14:AN14"/>
    <mergeCell ref="AO14:AO16"/>
    <mergeCell ref="K15:O15"/>
    <mergeCell ref="P15:T15"/>
    <mergeCell ref="U15:V15"/>
    <mergeCell ref="W15:X15"/>
    <mergeCell ref="Y15:Z15"/>
    <mergeCell ref="AC15:AD15"/>
    <mergeCell ref="AE15:AF15"/>
    <mergeCell ref="AG15:AH15"/>
    <mergeCell ref="AI15:AJ15"/>
    <mergeCell ref="AK15:AL15"/>
    <mergeCell ref="AM15:AM16"/>
    <mergeCell ref="AN15:AN16"/>
  </mergeCells>
  <printOptions headings="0" gridLines="0"/>
  <pageMargins left="0.17000000000000001" right="0.16" top="0.28999999999999998" bottom="0.46000000000000008" header="0.27000000000000002" footer="0.5"/>
  <pageSetup paperSize="8" scale="50" firstPageNumber="1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Р7-Офис/7.3.3.0</Application>
  <Company>ГУП "УЭВ СО РАН"</Company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kondratenko</dc:creator>
  <cp:revision>1</cp:revision>
  <dcterms:created xsi:type="dcterms:W3CDTF">2017-04-12T09:48:00Z</dcterms:created>
  <dcterms:modified xsi:type="dcterms:W3CDTF">2023-07-05T04:10:00Z</dcterms:modified>
  <cp:version>786432</cp:version>
</cp:coreProperties>
</file>