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1" sheetId="1" state="visible" r:id="rId1"/>
  </sheets>
  <definedNames>
    <definedName name="_xlnm._FilterDatabase" localSheetId="0" hidden="1">'21'!$A$18:$R$451</definedName>
    <definedName name="_xlnm.Print_Area" localSheetId="0">'21'!$A$1:$R$459</definedName>
  </definedNames>
  <calcPr/>
</workbook>
</file>

<file path=xl/sharedStrings.xml><?xml version="1.0" encoding="utf-8"?>
<sst xmlns="http://schemas.openxmlformats.org/spreadsheetml/2006/main" count="707" uniqueCount="707">
  <si>
    <t xml:space="preserve">Приложение 8</t>
  </si>
  <si>
    <t xml:space="preserve">к приказу МЖКХиЭ НСО</t>
  </si>
  <si>
    <t xml:space="preserve">от 28.06.2023 № 80-нпа</t>
  </si>
  <si>
    <t xml:space="preserve">Форма № 21 Финансовый план субъекта электроэнергетики</t>
  </si>
  <si>
    <t xml:space="preserve">Инвестиционная программа филиала "Сибирский" Акционерного общества "ОБЪЕДИНЕННАЯ ЭНЕРГЕТИЧЕСКАЯ КОМПАНИЯ" в Новосибирской области на 2022-2026 годы</t>
  </si>
  <si>
    <t xml:space="preserve">                          полное наименование субъекта электроэнергетики</t>
  </si>
  <si>
    <t xml:space="preserve">Субъект Российской Федерации: Новосибирская область </t>
  </si>
  <si>
    <t xml:space="preserve">Год раскрытия информации: 2023год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</si>
  <si>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</si>
  <si>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</si>
  <si>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</si>
  <si>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 xml:space="preserve">№ п/п</t>
  </si>
  <si>
    <t>Показатель</t>
  </si>
  <si>
    <t xml:space="preserve">Ед. изм.</t>
  </si>
  <si>
    <t xml:space="preserve">2019 год</t>
  </si>
  <si>
    <t xml:space="preserve">2020 год</t>
  </si>
  <si>
    <t xml:space="preserve">2021 год</t>
  </si>
  <si>
    <t xml:space="preserve">2022 год</t>
  </si>
  <si>
    <t xml:space="preserve">2023 год</t>
  </si>
  <si>
    <t xml:space="preserve">2024 год</t>
  </si>
  <si>
    <t xml:space="preserve">2025 год</t>
  </si>
  <si>
    <t xml:space="preserve">2026 год</t>
  </si>
  <si>
    <t xml:space="preserve">Итого за период реализации инвестиционной программы</t>
  </si>
  <si>
    <t>Факт</t>
  </si>
  <si>
    <t>Прогноз</t>
  </si>
  <si>
    <t xml:space="preserve">Утвержденный план</t>
  </si>
  <si>
    <t xml:space="preserve">Предложение по корректировке  утвержденного плана</t>
  </si>
  <si>
    <t>16</t>
  </si>
  <si>
    <t xml:space="preserve">БЮДЖЕТ ДОХОДОВ И РАСХОДОВ</t>
  </si>
  <si>
    <t>I</t>
  </si>
  <si>
    <t xml:space="preserve">Выручка от реализации товаров (работ, услуг) всего, в том числе*:</t>
  </si>
  <si>
    <t xml:space="preserve"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</si>
  <si>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</si>
  <si>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</si>
  <si>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</si>
  <si>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</si>
  <si>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 xml:space="preserve">производство и поставка электрической энергии на оптовом рынке электрической энергии и мощности</t>
  </si>
  <si>
    <t>1.1.2</t>
  </si>
  <si>
    <t xml:space="preserve">производство и поставка электрической мощности на оптовом рынке электрической энергии и мощности</t>
  </si>
  <si>
    <t>1.1.3</t>
  </si>
  <si>
    <t xml:space="preserve">производство и поставка электрической энергии (мощности) на розничных рынках электрической энергии</t>
  </si>
  <si>
    <t>1.2</t>
  </si>
  <si>
    <t xml:space="preserve">Производство и поставка тепловой энергии (мощности)</t>
  </si>
  <si>
    <t>1.3</t>
  </si>
  <si>
    <t xml:space="preserve">Оказание услуг по передаче электрической энергии</t>
  </si>
  <si>
    <t>1.4</t>
  </si>
  <si>
    <t xml:space="preserve">Оказание услуг по передаче тепловой энергии, теплоносителя</t>
  </si>
  <si>
    <t>1.5</t>
  </si>
  <si>
    <t xml:space="preserve">Оказание услуг по технологическому присоединению</t>
  </si>
  <si>
    <t>1.6</t>
  </si>
  <si>
    <t xml:space="preserve">Реализация электрической энергии и мощности</t>
  </si>
  <si>
    <t>1.7</t>
  </si>
  <si>
    <t xml:space="preserve">Реализации тепловой энергии (мощности)</t>
  </si>
  <si>
    <t>1.8</t>
  </si>
  <si>
    <t xml:space="preserve"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</si>
  <si>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</si>
  <si>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</si>
  <si>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</si>
  <si>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 xml:space="preserve">в части обеспечения надежности</t>
  </si>
  <si>
    <t>1.9</t>
  </si>
  <si>
    <t xml:space="preserve">Прочая деятельность</t>
  </si>
  <si>
    <t>II</t>
  </si>
  <si>
    <t xml:space="preserve"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</si>
  <si>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</si>
  <si>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</si>
  <si>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</si>
  <si>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</si>
  <si>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</si>
  <si>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</si>
  <si>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</si>
  <si>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</si>
  <si>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</si>
  <si>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</si>
  <si>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</si>
  <si>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</si>
  <si>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</si>
  <si>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</si>
  <si>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</si>
  <si>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 xml:space="preserve">Материальные расходы всего, в том числе:</t>
  </si>
  <si>
    <t xml:space="preserve">расходы на топливо на технологические цели</t>
  </si>
  <si>
    <t xml:space="preserve">покупная энергия, в том числе:</t>
  </si>
  <si>
    <t>2.1.2.1</t>
  </si>
  <si>
    <t xml:space="preserve">покупная электрическая энергия (мощность) всего, в том числе:</t>
  </si>
  <si>
    <t>2.1.2.1.1</t>
  </si>
  <si>
    <t xml:space="preserve">на технологические цели, включая энергию на компенсацию потерь при ее передаче</t>
  </si>
  <si>
    <t>2.1.2.1.2</t>
  </si>
  <si>
    <t xml:space="preserve">для последующей перепродажи</t>
  </si>
  <si>
    <t>2.1.2.2</t>
  </si>
  <si>
    <t xml:space="preserve">покупная тепловая энергия (мощность)</t>
  </si>
  <si>
    <t xml:space="preserve">сырье, материалы, запасные части, инструменты</t>
  </si>
  <si>
    <t>2.1.4</t>
  </si>
  <si>
    <t xml:space="preserve">прочие материальные расходы</t>
  </si>
  <si>
    <t>II.II</t>
  </si>
  <si>
    <t xml:space="preserve">Работы и услуги производственного характера всего, в том числе:</t>
  </si>
  <si>
    <t>2.2.1</t>
  </si>
  <si>
    <t xml:space="preserve">услуги по передаче электрической энергии по единой (национальной) общероссийской электрической сети</t>
  </si>
  <si>
    <t>2.2.2</t>
  </si>
  <si>
    <t xml:space="preserve">услуги по передаче электрической энергии по сетям территориальной сетевой организации</t>
  </si>
  <si>
    <t>2.2.3</t>
  </si>
  <si>
    <t xml:space="preserve">услуги по передаче тепловой энергии, теплоносителя</t>
  </si>
  <si>
    <t>2.2.4</t>
  </si>
  <si>
    <t xml:space="preserve">услуги инфраструктурных организаций*****</t>
  </si>
  <si>
    <t>2.2.5</t>
  </si>
  <si>
    <t xml:space="preserve">прочие услуги производственного характера</t>
  </si>
  <si>
    <t>II.III</t>
  </si>
  <si>
    <t xml:space="preserve">Расходы на оплату труда с учетом страховых взносов</t>
  </si>
  <si>
    <t>II.IV</t>
  </si>
  <si>
    <t xml:space="preserve">Амортизация основных средств и нематериальных активов</t>
  </si>
  <si>
    <t>II.V</t>
  </si>
  <si>
    <t xml:space="preserve">Налоги и сборы всего, в том числе:</t>
  </si>
  <si>
    <t>2.5.1</t>
  </si>
  <si>
    <t xml:space="preserve">налог на имущество организации</t>
  </si>
  <si>
    <t>2.5.2</t>
  </si>
  <si>
    <t xml:space="preserve">прочие налоги и сборы</t>
  </si>
  <si>
    <t>II.VI</t>
  </si>
  <si>
    <t xml:space="preserve">Прочие расходы всего, в том числе:</t>
  </si>
  <si>
    <t>2.6.1</t>
  </si>
  <si>
    <t xml:space="preserve">работы и услуги непроизводственного характера</t>
  </si>
  <si>
    <t>2.6.2</t>
  </si>
  <si>
    <t xml:space="preserve">арендная плата, лизинговые платежи</t>
  </si>
  <si>
    <t>2.6.3</t>
  </si>
  <si>
    <t xml:space="preserve">иные прочие расходы</t>
  </si>
  <si>
    <t>II.VII</t>
  </si>
  <si>
    <t xml:space="preserve">Иные сведения:</t>
  </si>
  <si>
    <t>2.7.1</t>
  </si>
  <si>
    <t xml:space="preserve">Расходы на ремонт</t>
  </si>
  <si>
    <t>2.7.2</t>
  </si>
  <si>
    <t xml:space="preserve">Коммерческие расходы</t>
  </si>
  <si>
    <t>2.7.3</t>
  </si>
  <si>
    <t xml:space="preserve">Управленческие расходы</t>
  </si>
  <si>
    <t>III</t>
  </si>
  <si>
    <t xml:space="preserve"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</si>
  <si>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</si>
  <si>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</si>
  <si>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</si>
  <si>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</si>
  <si>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</si>
  <si>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</si>
  <si>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</si>
  <si>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</si>
  <si>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</si>
  <si>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</si>
  <si>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</si>
  <si>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</si>
  <si>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</si>
  <si>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</si>
  <si>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</si>
  <si>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 xml:space="preserve">Прочие доходы и расходы (сальдо) (строка 4.1 – строка 4.2)</t>
  </si>
  <si>
    <t>4.1</t>
  </si>
  <si>
    <t xml:space="preserve">Прочие доходы всего, в том числе:</t>
  </si>
  <si>
    <t>4.1.1</t>
  </si>
  <si>
    <t xml:space="preserve">доходы от участия в других организациях</t>
  </si>
  <si>
    <t>4.1.2</t>
  </si>
  <si>
    <t xml:space="preserve">проценты к получению</t>
  </si>
  <si>
    <t>4.1.3</t>
  </si>
  <si>
    <t xml:space="preserve">восстановление резервов всего, в том числе:</t>
  </si>
  <si>
    <t>4.1.3.1</t>
  </si>
  <si>
    <t xml:space="preserve">по сомнительным долгам</t>
  </si>
  <si>
    <t>4.1.4</t>
  </si>
  <si>
    <t xml:space="preserve">прочие внереализационные доходы</t>
  </si>
  <si>
    <t>4.2</t>
  </si>
  <si>
    <t>4.2.1</t>
  </si>
  <si>
    <t xml:space="preserve">расходы, связанные с персоналом</t>
  </si>
  <si>
    <t>4.2.2</t>
  </si>
  <si>
    <t xml:space="preserve">проценты к уплате</t>
  </si>
  <si>
    <t>4.2.3</t>
  </si>
  <si>
    <t xml:space="preserve">создание резервов всего, в том числе:</t>
  </si>
  <si>
    <t>4.2.3.1</t>
  </si>
  <si>
    <t xml:space="preserve"> по сомнительным долгам</t>
  </si>
  <si>
    <t>4.2.4</t>
  </si>
  <si>
    <t xml:space="preserve">прочие внереализационные расходы</t>
  </si>
  <si>
    <t>V</t>
  </si>
  <si>
    <t xml:space="preserve">Прибыль (убыток) до налогообложения (строка III + строка IV) всего, в том числе:</t>
  </si>
  <si>
    <t>5.1</t>
  </si>
  <si>
    <t xml:space="preserve"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</si>
  <si>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</si>
  <si>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</si>
  <si>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</si>
  <si>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</si>
  <si>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</si>
  <si>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</si>
  <si>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</si>
  <si>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</si>
  <si>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</si>
  <si>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</si>
  <si>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</si>
  <si>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</si>
  <si>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</si>
  <si>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</si>
  <si>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 xml:space="preserve">Налог на прибыль всего, в том числе:</t>
  </si>
  <si>
    <t>6.1</t>
  </si>
  <si>
    <t>6.1.1</t>
  </si>
  <si>
    <t>6.1.2</t>
  </si>
  <si>
    <t>6.1.3</t>
  </si>
  <si>
    <t>6.2</t>
  </si>
  <si>
    <t xml:space="preserve">Производство и поставка тепловой энергии (мощности);</t>
  </si>
  <si>
    <t>6.3</t>
  </si>
  <si>
    <t xml:space="preserve">Оказание услуг по передаче электрической энергии;</t>
  </si>
  <si>
    <t>6.4</t>
  </si>
  <si>
    <t xml:space="preserve">Оказание услуг по передаче тепловой энергии, теплоносителя;</t>
  </si>
  <si>
    <t>6.5</t>
  </si>
  <si>
    <t xml:space="preserve">Оказание услуг по технологическому присоединению;</t>
  </si>
  <si>
    <t>6.6</t>
  </si>
  <si>
    <t xml:space="preserve">Реализация электрической энергии и мощности;</t>
  </si>
  <si>
    <t>6.7</t>
  </si>
  <si>
    <t xml:space="preserve">Реализации тепловой энергии (мощности);</t>
  </si>
  <si>
    <t>6.8</t>
  </si>
  <si>
    <t>6.8.1</t>
  </si>
  <si>
    <t xml:space="preserve">в части управления технологическими режимами</t>
  </si>
  <si>
    <t>6.8.2</t>
  </si>
  <si>
    <t>6.9</t>
  </si>
  <si>
    <t xml:space="preserve">Прочая деятельность;</t>
  </si>
  <si>
    <t>VII</t>
  </si>
  <si>
    <t xml:space="preserve"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</si>
  <si>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</si>
  <si>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</si>
  <si>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</si>
  <si>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</si>
  <si>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</si>
  <si>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</si>
  <si>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</si>
  <si>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</si>
  <si>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</si>
  <si>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</si>
  <si>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</si>
  <si>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</si>
  <si>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</si>
  <si>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</si>
  <si>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</si>
  <si>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 xml:space="preserve">Направления использования чистой прибыли</t>
  </si>
  <si>
    <t>8.1</t>
  </si>
  <si>
    <t xml:space="preserve">На инвестиции</t>
  </si>
  <si>
    <t>8.2</t>
  </si>
  <si>
    <t xml:space="preserve">Резервный фонд</t>
  </si>
  <si>
    <t>8.3</t>
  </si>
  <si>
    <t xml:space="preserve">Выплата дивидендов</t>
  </si>
  <si>
    <t>8.4</t>
  </si>
  <si>
    <t xml:space="preserve">Остаток на развитие</t>
  </si>
  <si>
    <t>IX</t>
  </si>
  <si>
    <t>9.1</t>
  </si>
  <si>
    <t xml:space="preserve">Прибыль до налогообложения без учета процентов к уплате и амортизации (строкаV + строка 4.2.2 + строка II.IV)</t>
  </si>
  <si>
    <t>9.2</t>
  </si>
  <si>
    <t xml:space="preserve">Долг (кредиты и займы) на начало периода всего, в том числе:</t>
  </si>
  <si>
    <t>9.2.1</t>
  </si>
  <si>
    <t xml:space="preserve">краткосрочные кредиты и займы на начало периода</t>
  </si>
  <si>
    <t>9.3</t>
  </si>
  <si>
    <t xml:space="preserve">Долг (кредиты и займы) на конец периода, в том числе</t>
  </si>
  <si>
    <t>9.3.1</t>
  </si>
  <si>
    <t xml:space="preserve">краткосрочные кредиты и займы на конец периода</t>
  </si>
  <si>
    <t>9.4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</si>
  <si>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</si>
  <si>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БЮДЖЕТ ДВИЖЕНИЯ ДЕНЕЖНЫХ СРЕДСТВ</t>
  </si>
  <si>
    <t>X</t>
  </si>
  <si>
    <t xml:space="preserve"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</si>
  <si>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</si>
  <si>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</si>
  <si>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</si>
  <si>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</si>
  <si>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</si>
  <si>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</si>
  <si>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</si>
  <si>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</si>
  <si>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</si>
  <si>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</si>
  <si>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</si>
  <si>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</si>
  <si>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</si>
  <si>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</si>
  <si>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 xml:space="preserve"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</si>
  <si>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</si>
  <si>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 xml:space="preserve">за счет средств федерального бюджета</t>
  </si>
  <si>
    <t>10.9.2</t>
  </si>
  <si>
    <t xml:space="preserve">за счет средств консолидированного бюджета субъекта Российской Федерации</t>
  </si>
  <si>
    <t>10.10</t>
  </si>
  <si>
    <t>XI</t>
  </si>
  <si>
    <t xml:space="preserve">Платежи по текущим операциям всего, в том числе:</t>
  </si>
  <si>
    <t>11.1</t>
  </si>
  <si>
    <t xml:space="preserve">Оплата поставщикам топлива</t>
  </si>
  <si>
    <t>11.2</t>
  </si>
  <si>
    <t xml:space="preserve">Оплата покупной энергии всего, в том числе:</t>
  </si>
  <si>
    <t>11.2.1</t>
  </si>
  <si>
    <t xml:space="preserve">на оптовом рынке электрической энергии и мощности</t>
  </si>
  <si>
    <t>11.2.2</t>
  </si>
  <si>
    <t xml:space="preserve">на розничных рынках электрической энергии</t>
  </si>
  <si>
    <t>11.2.3</t>
  </si>
  <si>
    <t xml:space="preserve">на компенсацию потерь</t>
  </si>
  <si>
    <t>11.3</t>
  </si>
  <si>
    <t xml:space="preserve">Оплата услуг по передаче электрической энергии по единой (национальной) общероссийской электрической сети</t>
  </si>
  <si>
    <t>11.4</t>
  </si>
  <si>
    <t xml:space="preserve">Оплата услуг по передаче электрической энергии по сетям территориальных сетевых организаций</t>
  </si>
  <si>
    <t>11.5</t>
  </si>
  <si>
    <t xml:space="preserve">Оплата услуг по передаче тепловой энергии, теплоносителя</t>
  </si>
  <si>
    <t>11.6</t>
  </si>
  <si>
    <t xml:space="preserve">Оплата труда</t>
  </si>
  <si>
    <t>11.7</t>
  </si>
  <si>
    <t xml:space="preserve">Страховые взносы</t>
  </si>
  <si>
    <t>11.8</t>
  </si>
  <si>
    <t xml:space="preserve">Оплата налогов и сборов всего, в том числе:</t>
  </si>
  <si>
    <t>11.8.1</t>
  </si>
  <si>
    <t xml:space="preserve">налог на прибыль</t>
  </si>
  <si>
    <t>11.9</t>
  </si>
  <si>
    <t xml:space="preserve">Оплата сырья, материалов, запасных частей, инструментов</t>
  </si>
  <si>
    <t>11.10</t>
  </si>
  <si>
    <t xml:space="preserve">Оплата прочих услуг производственного характера</t>
  </si>
  <si>
    <t>11.11</t>
  </si>
  <si>
    <t xml:space="preserve">Арендная плата и лизинговые платежи</t>
  </si>
  <si>
    <t>11.12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</si>
  <si>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</si>
  <si>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</si>
  <si>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 xml:space="preserve">Прочие платежи по текущей деятельности</t>
  </si>
  <si>
    <t>XII</t>
  </si>
  <si>
    <t xml:space="preserve">Поступления от инвестиционных операций всего, в том числе:</t>
  </si>
  <si>
    <t>12.1</t>
  </si>
  <si>
    <t xml:space="preserve"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</si>
  <si>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</si>
  <si>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</si>
  <si>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</si>
  <si>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 xml:space="preserve">по использованию средств бюджетов бюджетной системы Российской Федерации всего, в том числе:</t>
  </si>
  <si>
    <t>12.2.1.1</t>
  </si>
  <si>
    <t xml:space="preserve">средства федерального бюджета</t>
  </si>
  <si>
    <t>12.2.1.2</t>
  </si>
  <si>
    <t xml:space="preserve">средства консолидированного бюджета субъекта Российской Федерации</t>
  </si>
  <si>
    <t>12.3</t>
  </si>
  <si>
    <t xml:space="preserve">Прочие поступления по инвестиционным операциям</t>
  </si>
  <si>
    <t>XIII</t>
  </si>
  <si>
    <t xml:space="preserve">Платежи по инвестиционным операциям всего, в том числе:</t>
  </si>
  <si>
    <t>13.1</t>
  </si>
  <si>
    <t xml:space="preserve">Инвестиции в основной капитал всего, в том числе:</t>
  </si>
  <si>
    <t>13.1.1</t>
  </si>
  <si>
    <t xml:space="preserve">техническое перевооружение и реконструкция</t>
  </si>
  <si>
    <t>13.1.2</t>
  </si>
  <si>
    <t xml:space="preserve">новое строительство и расширение</t>
  </si>
  <si>
    <t>13.1.3</t>
  </si>
  <si>
    <t xml:space="preserve">проектно-изыскательные работы для объектов нового строительства будущих лет</t>
  </si>
  <si>
    <t>13.1.4</t>
  </si>
  <si>
    <t xml:space="preserve">приобретение объектов основных средств, земельных участков</t>
  </si>
  <si>
    <t>13.1.5</t>
  </si>
  <si>
    <t xml:space="preserve">проведение научно-исследовательских и опытно-конструкторских разработок</t>
  </si>
  <si>
    <t>13.1.6</t>
  </si>
  <si>
    <t xml:space="preserve">прочие выплаты, связанные с инвестициями в основной капитал</t>
  </si>
  <si>
    <t>13.2</t>
  </si>
  <si>
    <t xml:space="preserve">Приобретение нематериальных активов</t>
  </si>
  <si>
    <t>13.3</t>
  </si>
  <si>
    <t xml:space="preserve">Прочие платежи по инвестиционным операциям всего, в том числе:</t>
  </si>
  <si>
    <t>13.4</t>
  </si>
  <si>
    <t>13.4.1</t>
  </si>
  <si>
    <t xml:space="preserve">проценты по долговым обязательствам, включаемым в стоимость инвестиционного актива</t>
  </si>
  <si>
    <t>XIV</t>
  </si>
  <si>
    <t xml:space="preserve">Поступления от финансовых операций всего, в том числе:</t>
  </si>
  <si>
    <t>14.1</t>
  </si>
  <si>
    <t xml:space="preserve">Процентные поступления</t>
  </si>
  <si>
    <t>14.2</t>
  </si>
  <si>
    <t xml:space="preserve">Поступления  по полученным кредитам всего, в том числе:</t>
  </si>
  <si>
    <t>14.2.1</t>
  </si>
  <si>
    <t xml:space="preserve">на текущую деятельность</t>
  </si>
  <si>
    <t>14.2.2</t>
  </si>
  <si>
    <t xml:space="preserve">на инвестиционные операции</t>
  </si>
  <si>
    <t>14.2.3</t>
  </si>
  <si>
    <t xml:space="preserve">на рефинансирование кредитов и займов</t>
  </si>
  <si>
    <t>14.3</t>
  </si>
  <si>
    <t xml:space="preserve">Поступления от эмиссии акций**</t>
  </si>
  <si>
    <t>14.4</t>
  </si>
  <si>
    <t xml:space="preserve">Поступления от реализации финансовых инструментов всего, в том числе:</t>
  </si>
  <si>
    <t>14.4.1</t>
  </si>
  <si>
    <t xml:space="preserve">облигационные займы</t>
  </si>
  <si>
    <t>14.4.2</t>
  </si>
  <si>
    <t>вексели</t>
  </si>
  <si>
    <t>14.5</t>
  </si>
  <si>
    <t xml:space="preserve">Поступления от займов организаций</t>
  </si>
  <si>
    <t>14.6</t>
  </si>
  <si>
    <t xml:space="preserve">Поступления за счет средств инвесторов</t>
  </si>
  <si>
    <t>14.7</t>
  </si>
  <si>
    <t xml:space="preserve">Прочие поступления по финансовым операциям</t>
  </si>
  <si>
    <t>XV</t>
  </si>
  <si>
    <t xml:space="preserve">Платежи по финансовым операциям всего, в том числе:</t>
  </si>
  <si>
    <t>15.1</t>
  </si>
  <si>
    <t xml:space="preserve"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</si>
  <si>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</si>
  <si>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</si>
  <si>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</si>
  <si>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</si>
  <si>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</si>
  <si>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 xml:space="preserve">Прочие выплаты по финансовым операциям</t>
  </si>
  <si>
    <t>XVI</t>
  </si>
  <si>
    <t xml:space="preserve"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</si>
  <si>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</si>
  <si>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</si>
  <si>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</si>
  <si>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 xml:space="preserve">Сальдо денежных средств по инвестиционным операциям</t>
  </si>
  <si>
    <t>17.2</t>
  </si>
  <si>
    <t xml:space="preserve">Сальдо денежных средств по прочей деятельности</t>
  </si>
  <si>
    <t>XVIII</t>
  </si>
  <si>
    <t xml:space="preserve">Сальдо денежных средств по финансовым операциям всего (строка XIV-строка XV), в том числе</t>
  </si>
  <si>
    <t>18.1</t>
  </si>
  <si>
    <t xml:space="preserve">Сальдо денежных средств по привлечению и погашению кредитов и займов</t>
  </si>
  <si>
    <t>18.2</t>
  </si>
  <si>
    <t xml:space="preserve">Сальдо денежных средств по прочей финансовой деятельности</t>
  </si>
  <si>
    <t>XIX</t>
  </si>
  <si>
    <t xml:space="preserve">Сальдо денежных средств от транзитных операций</t>
  </si>
  <si>
    <t>XX</t>
  </si>
  <si>
    <t xml:space="preserve">Итого сальдо денежных средств (строка XVI+строка XVII+строка XVIII+строка XIX)</t>
  </si>
  <si>
    <t>XXI</t>
  </si>
  <si>
    <t xml:space="preserve">Остаток денежных средств на начало периода</t>
  </si>
  <si>
    <t>XXII</t>
  </si>
  <si>
    <t xml:space="preserve">Остаток денежных средств на конец периода</t>
  </si>
  <si>
    <t>XXIII</t>
  </si>
  <si>
    <t>23.1</t>
  </si>
  <si>
    <t xml:space="preserve"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</si>
  <si>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</si>
  <si>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</si>
  <si>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</si>
  <si>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 xml:space="preserve">из нее просроченная</t>
  </si>
  <si>
    <t>23.1.1.1</t>
  </si>
  <si>
    <t xml:space="preserve"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</si>
  <si>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</si>
  <si>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</si>
  <si>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</si>
  <si>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</si>
  <si>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</si>
  <si>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</si>
  <si>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 xml:space="preserve">производство и поставка тепловой энергии (мощности)</t>
  </si>
  <si>
    <t>23.1.2.а</t>
  </si>
  <si>
    <t>23.1.3</t>
  </si>
  <si>
    <t xml:space="preserve">оказание услуг по передаче электрической энергии</t>
  </si>
  <si>
    <t>23.1.3.а</t>
  </si>
  <si>
    <t>23.1.4</t>
  </si>
  <si>
    <t xml:space="preserve">оказание услуг по передаче тепловой энергии, теплоносителя</t>
  </si>
  <si>
    <t>23.1.4.а</t>
  </si>
  <si>
    <t>23.1.5</t>
  </si>
  <si>
    <t xml:space="preserve">оказание услуг по технологическому присоединению</t>
  </si>
  <si>
    <t>23.1.5.а</t>
  </si>
  <si>
    <t>23.1.6</t>
  </si>
  <si>
    <t xml:space="preserve">реализация электрической энергии и мощности</t>
  </si>
  <si>
    <t>23.1.6.а</t>
  </si>
  <si>
    <t>23.1.7</t>
  </si>
  <si>
    <t xml:space="preserve">реализации тепловой энергии (мощности)</t>
  </si>
  <si>
    <t>23.1.7.а</t>
  </si>
  <si>
    <t>23.1.8</t>
  </si>
  <si>
    <t xml:space="preserve"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</si>
  <si>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</si>
  <si>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</si>
  <si>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</si>
  <si>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</si>
  <si>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</si>
  <si>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</si>
  <si>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 xml:space="preserve">прочая деятельность</t>
  </si>
  <si>
    <t>23.1.9.а</t>
  </si>
  <si>
    <t>23.2</t>
  </si>
  <si>
    <t xml:space="preserve">Кредиторская задолженность на конец периода всего, в том числе:</t>
  </si>
  <si>
    <t>23.2.1</t>
  </si>
  <si>
    <t xml:space="preserve">поставщикам топлива на технологические цели</t>
  </si>
  <si>
    <t>23.2.1.а</t>
  </si>
  <si>
    <t>23.2.2</t>
  </si>
  <si>
    <t xml:space="preserve">поставщикам покупной энергии всего, в том числе:</t>
  </si>
  <si>
    <t>23.2.2.1</t>
  </si>
  <si>
    <t>23.2.2.1.а</t>
  </si>
  <si>
    <t>23.2.2.2</t>
  </si>
  <si>
    <t xml:space="preserve">на розничных рынках</t>
  </si>
  <si>
    <t>23.2.2.2.а</t>
  </si>
  <si>
    <t>23.2.3</t>
  </si>
  <si>
    <t xml:space="preserve"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</si>
  <si>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</si>
  <si>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</si>
  <si>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 xml:space="preserve">по оплате услуг территориальных сетевых организаций</t>
  </si>
  <si>
    <t>23.2.4.а</t>
  </si>
  <si>
    <t>23.2.5</t>
  </si>
  <si>
    <t xml:space="preserve">перед персоналом по оплате труда</t>
  </si>
  <si>
    <t>23.2.5.а</t>
  </si>
  <si>
    <t>23.2.6</t>
  </si>
  <si>
    <t xml:space="preserve">перед бюджетами и внебюджетными фондами</t>
  </si>
  <si>
    <t>23.2.6.а</t>
  </si>
  <si>
    <t>23.2.7</t>
  </si>
  <si>
    <t xml:space="preserve"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</si>
  <si>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</si>
  <si>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</si>
  <si>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</si>
  <si>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</si>
  <si>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</si>
  <si>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 xml:space="preserve">прочая кредиторская задолженность</t>
  </si>
  <si>
    <t>23.2.9.а</t>
  </si>
  <si>
    <t>23.3</t>
  </si>
  <si>
    <t xml:space="preserve"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</si>
  <si>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</si>
  <si>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</si>
  <si>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 xml:space="preserve">от производства и поставки электрической энергии и мощности</t>
  </si>
  <si>
    <t>23.3.1.1</t>
  </si>
  <si>
    <t xml:space="preserve">от производства и поставки электрической энергии на оптовом рынке электрической энергии и мощности</t>
  </si>
  <si>
    <t>23.3.1.2</t>
  </si>
  <si>
    <t xml:space="preserve">от производства и поставки электрической мощности на оптовом рынке электрической энергии и мощности</t>
  </si>
  <si>
    <t>23.3.1.3</t>
  </si>
  <si>
    <t xml:space="preserve">от производства и поставки электрической энергии (мощности) на розничных рынках электрической энергии</t>
  </si>
  <si>
    <t>23.3.2</t>
  </si>
  <si>
    <t xml:space="preserve">от производства и поставки тепловой энергии (мощности)</t>
  </si>
  <si>
    <t>23.3.3</t>
  </si>
  <si>
    <t xml:space="preserve">от оказания услуг по передаче электрической энергии</t>
  </si>
  <si>
    <t>23.3.4</t>
  </si>
  <si>
    <t xml:space="preserve">от оказания услуг по передаче тепловой энергии, теплоносителя</t>
  </si>
  <si>
    <t>23.3.5</t>
  </si>
  <si>
    <t xml:space="preserve">от реализации электрической энергии и мощности</t>
  </si>
  <si>
    <t>23.3.6</t>
  </si>
  <si>
    <t xml:space="preserve">от реализации тепловой энергии (мощности)</t>
  </si>
  <si>
    <t>23.3.7</t>
  </si>
  <si>
    <t xml:space="preserve">от оказания услуг по оперативно-диспетчерскому управлению в электроэнергетике всего, в том числе:</t>
  </si>
  <si>
    <t>23.3.7.1</t>
  </si>
  <si>
    <t>23.3.7.2</t>
  </si>
  <si>
    <t xml:space="preserve">ТЕХНИКО-ЭКОНОМИЧЕСКИЕ ПОКАЗАТЕЛИ</t>
  </si>
  <si>
    <t>XXIV</t>
  </si>
  <si>
    <t xml:space="preserve">В отношении деятельности по производству электрической, тепловой энергии (мощности)</t>
  </si>
  <si>
    <t>x</t>
  </si>
  <si>
    <t>24.1</t>
  </si>
  <si>
    <t xml:space="preserve">Установленная электрическая мощность</t>
  </si>
  <si>
    <t>МВт</t>
  </si>
  <si>
    <t>24.2</t>
  </si>
  <si>
    <t xml:space="preserve">Установленная тепловая мощность</t>
  </si>
  <si>
    <t>Гкал/час</t>
  </si>
  <si>
    <t>24.3</t>
  </si>
  <si>
    <t xml:space="preserve">Располагаемая электрическая мощность</t>
  </si>
  <si>
    <t>24.4</t>
  </si>
  <si>
    <t xml:space="preserve">Присоединенная тепловая мощность</t>
  </si>
  <si>
    <t>24.5</t>
  </si>
  <si>
    <t xml:space="preserve">Объем выработанной электрической энергии</t>
  </si>
  <si>
    <t>млн.кВт.ч</t>
  </si>
  <si>
    <t>24.6</t>
  </si>
  <si>
    <t xml:space="preserve">Объем продукции отпущенной с шин (коллекторов)</t>
  </si>
  <si>
    <t>24.6.1</t>
  </si>
  <si>
    <t xml:space="preserve">электрической энергии</t>
  </si>
  <si>
    <t>24.6.2</t>
  </si>
  <si>
    <t xml:space="preserve">тепловой энергии</t>
  </si>
  <si>
    <t>тыс.Гкал</t>
  </si>
  <si>
    <t>24.7</t>
  </si>
  <si>
    <t xml:space="preserve">Объем покупной продукции для последующей продажи</t>
  </si>
  <si>
    <t>24.7.1</t>
  </si>
  <si>
    <t>24.7.2</t>
  </si>
  <si>
    <t xml:space="preserve">электрической мощности</t>
  </si>
  <si>
    <t>24.7.3</t>
  </si>
  <si>
    <t>24.8</t>
  </si>
  <si>
    <t xml:space="preserve">Объем покупной продукции на технологические цели</t>
  </si>
  <si>
    <t>24.8.1</t>
  </si>
  <si>
    <t>24.8.2</t>
  </si>
  <si>
    <t>24.9</t>
  </si>
  <si>
    <t xml:space="preserve">Объем продукции отпущенной (проданной) потребителям</t>
  </si>
  <si>
    <t>24.9.1</t>
  </si>
  <si>
    <t>24.9.2</t>
  </si>
  <si>
    <t>24.9.3</t>
  </si>
  <si>
    <t>XXV</t>
  </si>
  <si>
    <t xml:space="preserve">В отношении деятельности по передаче электрической энергии</t>
  </si>
  <si>
    <t>25.1</t>
  </si>
  <si>
    <t xml:space="preserve">Объем отпуска электрической энергии из сети (полезный отпуск) всего, в том числе:</t>
  </si>
  <si>
    <t>25.1.1</t>
  </si>
  <si>
    <t xml:space="preserve">потребителям, присоединенным к единой (национальной) общероссийской электрической сети всего, в том числе:</t>
  </si>
  <si>
    <t>25.1.1.1</t>
  </si>
  <si>
    <t xml:space="preserve">территориальные сетевые организации</t>
  </si>
  <si>
    <t>25.1.1.2</t>
  </si>
  <si>
    <t xml:space="preserve">потребители, не являющиеся территориальными сетевыми организациями</t>
  </si>
  <si>
    <t>25.2</t>
  </si>
  <si>
    <t xml:space="preserve">Объем технологического расхода (потерь) при передаче электрической энергии</t>
  </si>
  <si>
    <t>25.3</t>
  </si>
  <si>
    <t xml:space="preserve">Заявленная мощность***/фактическая мощность всего, в том числе:</t>
  </si>
  <si>
    <t>25.3.1</t>
  </si>
  <si>
    <t xml:space="preserve"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</si>
  <si>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</si>
  <si>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</si>
  <si>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</si>
  <si>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 xml:space="preserve">Количество условных единиц обслуживаемого электросетевого оборудования</t>
  </si>
  <si>
    <t>у.е.</t>
  </si>
  <si>
    <t>25.5</t>
  </si>
  <si>
    <t xml:space="preserve">Неободимая валовая выручка сетевой организации в части содержания (строка 1.3-строка 2.2.1-строка 2.2.2-строка 2.1.2.1.1)</t>
  </si>
  <si>
    <t>XXVI</t>
  </si>
  <si>
    <t xml:space="preserve">В отношении сбытовой деятельности</t>
  </si>
  <si>
    <t>26.1</t>
  </si>
  <si>
    <t xml:space="preserve">Полезный отпуск электрической энергии потребителям</t>
  </si>
  <si>
    <t>26.2</t>
  </si>
  <si>
    <t xml:space="preserve"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</si>
  <si>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</si>
  <si>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</si>
  <si>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</si>
  <si>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 xml:space="preserve"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</si>
  <si>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</si>
  <si>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 xml:space="preserve">В отношении деятельности по оперативно-диспетчерскому управлению</t>
  </si>
  <si>
    <t>27.1</t>
  </si>
  <si>
    <t xml:space="preserve">Установленная мощность в Единой энергетической системе России, в том числе</t>
  </si>
  <si>
    <t>27.1.1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</si>
  <si>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</si>
  <si>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</si>
  <si>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</si>
  <si>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</si>
  <si>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 xml:space="preserve">средняя мощность поставки электрической энергии по группам точек поставки импорта на оптовом рынке</t>
  </si>
  <si>
    <t>27.2</t>
  </si>
  <si>
    <t xml:space="preserve">Объем потребления в Единой энергетической системе России, в том числе</t>
  </si>
  <si>
    <t>27.2.1</t>
  </si>
  <si>
    <t xml:space="preserve"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</si>
  <si>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</si>
  <si>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 xml:space="preserve">суммарный объем поставки электрической энергии на экспорт из России</t>
  </si>
  <si>
    <t>27.3</t>
  </si>
  <si>
    <t xml:space="preserve"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</si>
  <si>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</si>
  <si>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</si>
  <si>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</si>
  <si>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</si>
  <si>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 xml:space="preserve"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</si>
  <si>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</si>
  <si>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</si>
  <si>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 xml:space="preserve">План (Утвержденный план)</t>
  </si>
  <si>
    <t xml:space="preserve">Источники финансирования инвестиционной программы всего (строка I+строка II) всего, в том числе:</t>
  </si>
  <si>
    <t xml:space="preserve">Собственные средства всего, в том числе:</t>
  </si>
  <si>
    <t xml:space="preserve">Прибыль, направляемая на инвестиции, в том числе:</t>
  </si>
  <si>
    <t xml:space="preserve">полученная от реализации продукции и оказанных услуг по регулируемым ценам (тарифам):</t>
  </si>
  <si>
    <t>1.1.1.1</t>
  </si>
  <si>
    <t xml:space="preserve">производства и поставки электрической энергии и мощности</t>
  </si>
  <si>
    <t>1.1.1.1.1</t>
  </si>
  <si>
    <t>1.1.1.1.2</t>
  </si>
  <si>
    <t>1.1.1.1.3</t>
  </si>
  <si>
    <t>1.1.1.2</t>
  </si>
  <si>
    <t xml:space="preserve">производства и поставки тепловой энергии (мощности)</t>
  </si>
  <si>
    <t>1.1.1.3</t>
  </si>
  <si>
    <t xml:space="preserve">оказания услуг по передаче электрической энергии</t>
  </si>
  <si>
    <t>1.1.1.4</t>
  </si>
  <si>
    <t xml:space="preserve">оказания услуг по передаче тепловой энергии, теплоносителя</t>
  </si>
  <si>
    <t>1.1.1.5</t>
  </si>
  <si>
    <t xml:space="preserve">от технологического присоединения, в том числе</t>
  </si>
  <si>
    <t>1.1.1.5.1</t>
  </si>
  <si>
    <t xml:space="preserve"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</si>
  <si>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</si>
  <si>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</si>
  <si>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</si>
  <si>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 xml:space="preserve">от технологического присоединения потребителей</t>
  </si>
  <si>
    <t>1.1.1.5.2.а</t>
  </si>
  <si>
    <t>1.1.1.6</t>
  </si>
  <si>
    <t xml:space="preserve">реализации электрической энергии и мощности</t>
  </si>
  <si>
    <t>1.1.1.7</t>
  </si>
  <si>
    <t>1.1.1.8</t>
  </si>
  <si>
    <t xml:space="preserve">оказания услуг по оперативно-диспетчерскому управлению в электроэнергетике всего, в том числе:</t>
  </si>
  <si>
    <t>1.1.1.8.1</t>
  </si>
  <si>
    <t>1.1.1.8.2</t>
  </si>
  <si>
    <t xml:space="preserve"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</si>
  <si>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</si>
  <si>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</si>
  <si>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</si>
  <si>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 xml:space="preserve">прочая прибыль</t>
  </si>
  <si>
    <t xml:space="preserve">Амортизация основных средств всего, в том числе:</t>
  </si>
  <si>
    <t>1.2.1</t>
  </si>
  <si>
    <t xml:space="preserve">текущая амортизация, учтенная в ценах (тарифах) всего, в том числе:</t>
  </si>
  <si>
    <t>1.2.1.1</t>
  </si>
  <si>
    <t xml:space="preserve"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</si>
  <si>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</si>
  <si>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</si>
  <si>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</si>
  <si>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</si>
  <si>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</si>
  <si>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</si>
  <si>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</si>
  <si>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</si>
  <si>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</si>
  <si>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</si>
  <si>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</si>
  <si>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</si>
  <si>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 xml:space="preserve">прочая текущая амортизация</t>
  </si>
  <si>
    <t>1.2.3</t>
  </si>
  <si>
    <t xml:space="preserve"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</si>
  <si>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</si>
  <si>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</si>
  <si>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</si>
  <si>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</si>
  <si>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</si>
  <si>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</si>
  <si>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</si>
  <si>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</si>
  <si>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</si>
  <si>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</si>
  <si>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</si>
  <si>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</si>
  <si>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 xml:space="preserve">Возврат налога на добавленную стоимость****</t>
  </si>
  <si>
    <t xml:space="preserve">Прочие собственные средства всего, в том числе:</t>
  </si>
  <si>
    <t>1.4.1</t>
  </si>
  <si>
    <t xml:space="preserve">средства от эмиссии акций</t>
  </si>
  <si>
    <t>1.4.2</t>
  </si>
  <si>
    <t xml:space="preserve">остаток собственных средств на начало года</t>
  </si>
  <si>
    <t xml:space="preserve">Привлеченные средства всего, в том числе:</t>
  </si>
  <si>
    <t>Кредиты</t>
  </si>
  <si>
    <t xml:space="preserve">Облигационные займы</t>
  </si>
  <si>
    <t>Вексели</t>
  </si>
  <si>
    <t xml:space="preserve">Займы организаций</t>
  </si>
  <si>
    <t xml:space="preserve">Бюджетное финансирование</t>
  </si>
  <si>
    <t>2.5.1.1</t>
  </si>
  <si>
    <t xml:space="preserve">в том числе средства федерального бюджета, недоиспользованные в прошлых периодах</t>
  </si>
  <si>
    <t>2.5.2.1</t>
  </si>
  <si>
    <t xml:space="preserve">в том числе средства консолидированного бюджета субъекта Российской Федерации, недоиспользованные в прошлых периодах</t>
  </si>
  <si>
    <t xml:space="preserve">Использование лизинга</t>
  </si>
  <si>
    <t xml:space="preserve"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</si>
  <si>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</si>
  <si>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</si>
  <si>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 xml:space="preserve">цен (тарифов) на услуги по передаче электрической энергии;</t>
  </si>
  <si>
    <t xml:space="preserve">амортизации, учтенной в ценах (тарифах) на услуги по передаче электрической энергии;</t>
  </si>
  <si>
    <t>кредитов</t>
  </si>
  <si>
    <t xml:space="preserve"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</si>
  <si>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</si>
  <si>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 xml:space="preserve">возврат инвестированного капитала, направляемый на инвестиции</t>
  </si>
  <si>
    <t>3.2.2</t>
  </si>
  <si>
    <t xml:space="preserve">доход на инвестированный капитал, направляемый на инвестиции</t>
  </si>
  <si>
    <t>3.2.3</t>
  </si>
  <si>
    <t xml:space="preserve"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</si>
  <si>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</si>
  <si>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</si>
  <si>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 xml:space="preserve"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</si>
  <si>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</si>
  <si>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 xml:space="preserve"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</si>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</sst>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\ _₽_-;\-* #,##0.00\ _₽_-;_-* &quot;-&quot;??\ _₽_-;_-@_-"/>
    <numFmt numFmtId="161" formatCode="#,##0.000"/>
    <numFmt numFmtId="162" formatCode="_-* #,##0.000_р_._-;\-* #,##0.000_р_._-;_-* &quot;-&quot;??_р_._-;_-@_-"/>
    <numFmt numFmtId="163" formatCode="_-* #,##0.000\ _₽_-;\-* #,##0.000\ _₽_-;_-* &quot;-&quot;???\ _₽_-;_-@_-"/>
    <numFmt numFmtId="164" formatCode="#,##0.0"/>
  </numFmts>
  <fonts count="19">
    <font>
      <sz val="11.000000"/>
      <color theme="1"/>
      <name val="Calibri"/>
      <scheme val="minor"/>
    </font>
    <font>
      <sz val="12.000000"/>
      <name val="Times New Roman"/>
    </font>
    <font>
      <sz val="10.000000"/>
      <name val="Times New Roman"/>
    </font>
    <font>
      <sz val="14.000000"/>
      <name val="Times New Roman"/>
    </font>
    <font>
      <b/>
      <sz val="18.000000"/>
      <name val="Times New Roman"/>
    </font>
    <font>
      <sz val="9.000000"/>
      <name val="Times New Roman"/>
    </font>
    <font>
      <sz val="16.000000"/>
      <name val="Times New Roman"/>
    </font>
    <font>
      <b/>
      <sz val="10.000000"/>
      <name val="Times New Roman CYR"/>
    </font>
    <font>
      <b/>
      <sz val="12.000000"/>
      <name val="Times New Roman CYR"/>
    </font>
    <font>
      <b/>
      <sz val="12.000000"/>
      <name val="Times New Roman"/>
    </font>
    <font>
      <b/>
      <sz val="10.000000"/>
      <name val="Times New Roman"/>
    </font>
    <font>
      <i/>
      <sz val="10.000000"/>
      <name val="Times New Roman CYR"/>
    </font>
    <font>
      <sz val="14.000000"/>
      <name val="Times New Roman CYR"/>
    </font>
    <font>
      <sz val="10.000000"/>
      <name val="Times New Roman CYR"/>
    </font>
    <font>
      <sz val="12.000000"/>
      <name val="Times New Roman CYR"/>
    </font>
    <font>
      <i/>
      <sz val="10.000000"/>
      <name val="Times New Roman"/>
    </font>
    <font>
      <sz val="12.000000"/>
      <name val="Calibri"/>
      <scheme val="minor"/>
    </font>
    <font>
      <sz val="14.000000"/>
      <color theme="1"/>
      <name val="Times New Roman"/>
    </font>
    <font>
      <sz val="10.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7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160" applyNumberFormat="1" applyFont="0" applyFill="0" applyBorder="0" applyProtection="0"/>
  </cellStyleXfs>
  <cellXfs count="209">
    <xf fontId="0" fillId="0" borderId="0" numFmtId="0" xfId="0"/>
    <xf fontId="1" fillId="2" borderId="0" numFmtId="0" xfId="2" applyFont="1" applyFill="1"/>
    <xf fontId="2" fillId="2" borderId="0" numFmtId="49" xfId="2" applyNumberFormat="1" applyFont="1" applyFill="1" applyAlignment="1">
      <alignment horizontal="center" vertical="center"/>
    </xf>
    <xf fontId="1" fillId="2" borderId="0" numFmtId="0" xfId="2" applyFont="1" applyFill="1" applyAlignment="1">
      <alignment wrapText="1"/>
    </xf>
    <xf fontId="2" fillId="2" borderId="0" numFmtId="0" xfId="2" applyFont="1" applyFill="1" applyAlignment="1">
      <alignment horizontal="center" vertical="center" wrapText="1"/>
    </xf>
    <xf fontId="2" fillId="2" borderId="0" numFmtId="161" xfId="2" applyNumberFormat="1" applyFont="1" applyFill="1" applyAlignment="1">
      <alignment horizontal="center" vertical="center" wrapText="1"/>
    </xf>
    <xf fontId="1" fillId="2" borderId="0" numFmtId="161" xfId="2" applyNumberFormat="1" applyFont="1" applyFill="1" applyAlignment="1">
      <alignment horizontal="center" vertical="center" wrapText="1"/>
    </xf>
    <xf fontId="1" fillId="2" borderId="0" numFmtId="161" xfId="2" applyNumberFormat="1" applyFont="1" applyFill="1"/>
    <xf fontId="2" fillId="0" borderId="0" numFmtId="49" xfId="2" applyNumberFormat="1" applyFont="1" applyAlignment="1">
      <alignment horizontal="center" vertical="center"/>
    </xf>
    <xf fontId="1" fillId="0" borderId="0" numFmtId="0" xfId="2" applyFont="1" applyAlignment="1">
      <alignment wrapText="1"/>
    </xf>
    <xf fontId="2" fillId="0" borderId="0" numFmtId="0" xfId="2" applyFont="1" applyAlignment="1">
      <alignment horizontal="center" vertical="center" wrapText="1"/>
    </xf>
    <xf fontId="2" fillId="0" borderId="0" numFmtId="161" xfId="2" applyNumberFormat="1" applyFont="1" applyAlignment="1">
      <alignment horizontal="center" vertical="center" wrapText="1"/>
    </xf>
    <xf fontId="1" fillId="0" borderId="0" numFmtId="161" xfId="2" applyNumberFormat="1" applyFont="1" applyAlignment="1">
      <alignment horizontal="center" vertical="center" wrapText="1"/>
    </xf>
    <xf fontId="1" fillId="0" borderId="0" numFmtId="161" xfId="2" applyNumberFormat="1" applyFont="1"/>
    <xf fontId="1" fillId="0" borderId="0" numFmtId="0" xfId="2" applyFont="1"/>
    <xf fontId="3" fillId="0" borderId="0" numFmtId="0" xfId="1" applyFont="1" applyAlignment="1">
      <alignment horizontal="right" vertical="center"/>
    </xf>
    <xf fontId="4" fillId="0" borderId="0" numFmtId="0" xfId="2" applyFont="1" applyAlignment="1">
      <alignment horizontal="center" vertical="center" wrapText="1"/>
    </xf>
    <xf fontId="3" fillId="0" borderId="0" numFmtId="0" xfId="1" applyFont="1" applyAlignment="1">
      <alignment horizontal="left" vertical="center" wrapText="1"/>
    </xf>
    <xf fontId="5" fillId="0" borderId="0" numFmtId="0" xfId="1" applyFont="1" applyAlignment="1">
      <alignment horizontal="center" vertical="top"/>
    </xf>
    <xf fontId="3" fillId="0" borderId="0" numFmtId="0" xfId="1" applyFont="1" applyAlignment="1">
      <alignment horizontal="justify" vertical="center"/>
    </xf>
    <xf fontId="3" fillId="0" borderId="0" numFmtId="0" xfId="1" applyFont="1" applyAlignment="1">
      <alignment horizontal="center" vertical="center"/>
    </xf>
    <xf fontId="5" fillId="0" borderId="0" numFmtId="0" xfId="1" applyFont="1" applyAlignment="1">
      <alignment horizontal="left" vertical="top"/>
    </xf>
    <xf fontId="6" fillId="0" borderId="0" numFmtId="0" xfId="2" applyFont="1" applyAlignment="1">
      <alignment horizontal="center" vertical="center" wrapText="1"/>
    </xf>
    <xf fontId="7" fillId="0" borderId="1" numFmtId="49" xfId="2" applyNumberFormat="1" applyFont="1" applyBorder="1" applyAlignment="1">
      <alignment horizontal="center" vertical="center" wrapText="1"/>
    </xf>
    <xf fontId="8" fillId="0" borderId="2" numFmtId="0" xfId="2" applyFont="1" applyBorder="1" applyAlignment="1">
      <alignment horizontal="center" vertical="center" wrapText="1"/>
    </xf>
    <xf fontId="8" fillId="0" borderId="3" numFmtId="0" xfId="2" applyFont="1" applyBorder="1" applyAlignment="1">
      <alignment horizontal="center" vertical="center" wrapText="1"/>
    </xf>
    <xf fontId="8" fillId="0" borderId="4" numFmtId="161" xfId="2" applyNumberFormat="1" applyFont="1" applyBorder="1" applyAlignment="1">
      <alignment horizontal="center" vertical="center" wrapText="1"/>
    </xf>
    <xf fontId="9" fillId="0" borderId="2" numFmtId="161" xfId="2" applyNumberFormat="1" applyFont="1" applyBorder="1" applyAlignment="1">
      <alignment horizontal="center" vertical="center" wrapText="1"/>
    </xf>
    <xf fontId="9" fillId="0" borderId="2" numFmtId="0" xfId="2" applyFont="1" applyBorder="1" applyAlignment="1">
      <alignment horizontal="center" vertical="center" wrapText="1"/>
    </xf>
    <xf fontId="9" fillId="0" borderId="3" numFmtId="0" xfId="2" applyFont="1" applyBorder="1" applyAlignment="1">
      <alignment horizontal="center" vertical="center" wrapText="1"/>
    </xf>
    <xf fontId="7" fillId="0" borderId="5" numFmtId="49" xfId="2" applyNumberFormat="1" applyFont="1" applyBorder="1" applyAlignment="1">
      <alignment horizontal="center" vertical="center" wrapText="1"/>
    </xf>
    <xf fontId="8" fillId="0" borderId="6" numFmtId="0" xfId="2" applyFont="1" applyBorder="1" applyAlignment="1">
      <alignment horizontal="center" vertical="center" wrapText="1"/>
    </xf>
    <xf fontId="8" fillId="0" borderId="7" numFmtId="0" xfId="2" applyFont="1" applyBorder="1" applyAlignment="1">
      <alignment horizontal="center" vertical="center" wrapText="1"/>
    </xf>
    <xf fontId="10" fillId="0" borderId="8" numFmtId="161" xfId="2" applyNumberFormat="1" applyFont="1" applyBorder="1" applyAlignment="1">
      <alignment horizontal="center" vertical="center" wrapText="1"/>
    </xf>
    <xf fontId="10" fillId="0" borderId="6" numFmtId="161" xfId="2" applyNumberFormat="1" applyFont="1" applyBorder="1" applyAlignment="1">
      <alignment horizontal="center" vertical="center" wrapText="1"/>
    </xf>
    <xf fontId="10" fillId="0" borderId="6" numFmtId="0" xfId="2" applyFont="1" applyBorder="1" applyAlignment="1">
      <alignment horizontal="center" vertical="center" wrapText="1"/>
    </xf>
    <xf fontId="10" fillId="0" borderId="7" numFmtId="0" xfId="2" applyFont="1" applyBorder="1" applyAlignment="1">
      <alignment horizontal="center" vertical="center" wrapText="1"/>
    </xf>
    <xf fontId="1" fillId="2" borderId="0" numFmtId="0" xfId="2" applyFont="1" applyFill="1" applyAlignment="1">
      <alignment vertical="center"/>
    </xf>
    <xf fontId="11" fillId="0" borderId="9" numFmtId="49" xfId="2" applyNumberFormat="1" applyFont="1" applyBorder="1" applyAlignment="1">
      <alignment horizontal="center" vertical="center"/>
    </xf>
    <xf fontId="11" fillId="0" borderId="9" numFmtId="0" xfId="2" applyFont="1" applyBorder="1" applyAlignment="1">
      <alignment horizontal="center" vertical="center" wrapText="1"/>
    </xf>
    <xf fontId="11" fillId="0" borderId="10" numFmtId="0" xfId="2" applyFont="1" applyBorder="1" applyAlignment="1">
      <alignment horizontal="center" vertical="center" wrapText="1"/>
    </xf>
    <xf fontId="11" fillId="0" borderId="11" numFmtId="3" xfId="2" applyNumberFormat="1" applyFont="1" applyBorder="1" applyAlignment="1">
      <alignment horizontal="center" vertical="center" wrapText="1"/>
    </xf>
    <xf fontId="11" fillId="0" borderId="9" numFmtId="3" xfId="2" applyNumberFormat="1" applyFont="1" applyBorder="1" applyAlignment="1">
      <alignment horizontal="center" vertical="center"/>
    </xf>
    <xf fontId="11" fillId="0" borderId="9" numFmtId="3" xfId="2" applyNumberFormat="1" applyFont="1" applyBorder="1" applyAlignment="1">
      <alignment horizontal="center" vertical="center" wrapText="1"/>
    </xf>
    <xf fontId="11" fillId="0" borderId="12" numFmtId="0" xfId="2" applyFont="1" applyBorder="1" applyAlignment="1">
      <alignment horizontal="center" vertical="center" wrapText="1"/>
    </xf>
    <xf fontId="1" fillId="0" borderId="0" numFmtId="0" xfId="2" applyFont="1" applyAlignment="1">
      <alignment vertical="center"/>
    </xf>
    <xf fontId="12" fillId="0" borderId="13" numFmtId="49" xfId="2" applyNumberFormat="1" applyFont="1" applyBorder="1" applyAlignment="1">
      <alignment horizontal="center" vertical="center"/>
    </xf>
    <xf fontId="12" fillId="0" borderId="14" numFmtId="49" xfId="2" applyNumberFormat="1" applyFont="1" applyBorder="1" applyAlignment="1">
      <alignment horizontal="center" vertical="center"/>
    </xf>
    <xf fontId="12" fillId="0" borderId="15" numFmtId="49" xfId="2" applyNumberFormat="1" applyFont="1" applyBorder="1" applyAlignment="1">
      <alignment horizontal="center" vertical="center"/>
    </xf>
    <xf fontId="12" fillId="0" borderId="16" numFmtId="49" xfId="2" applyNumberFormat="1" applyFont="1" applyBorder="1" applyAlignment="1">
      <alignment horizontal="center" vertical="center"/>
    </xf>
    <xf fontId="2" fillId="0" borderId="17" numFmtId="49" xfId="1" applyNumberFormat="1" applyFont="1" applyBorder="1" applyAlignment="1">
      <alignment horizontal="center" vertical="center"/>
    </xf>
    <xf fontId="1" fillId="0" borderId="18" numFmtId="0" xfId="1" applyFont="1" applyBorder="1" applyAlignment="1">
      <alignment vertical="center" wrapText="1"/>
    </xf>
    <xf fontId="2" fillId="0" borderId="19" numFmtId="0" xfId="2" applyFont="1" applyBorder="1" applyAlignment="1">
      <alignment horizontal="center" vertical="center"/>
    </xf>
    <xf fontId="1" fillId="0" borderId="1" numFmtId="161" xfId="2" applyNumberFormat="1" applyFont="1" applyBorder="1" applyAlignment="1">
      <alignment horizontal="center" vertical="center"/>
    </xf>
    <xf fontId="1" fillId="0" borderId="2" numFmtId="161" xfId="2" applyNumberFormat="1" applyFont="1" applyBorder="1" applyAlignment="1">
      <alignment horizontal="center" vertical="center"/>
    </xf>
    <xf fontId="2" fillId="0" borderId="2" numFmtId="161" xfId="2" applyNumberFormat="1" applyFont="1" applyBorder="1" applyAlignment="1">
      <alignment horizontal="right"/>
    </xf>
    <xf fontId="2" fillId="0" borderId="2" numFmtId="160" xfId="6" applyNumberFormat="1" applyFont="1" applyBorder="1" applyAlignment="1">
      <alignment horizontal="center"/>
    </xf>
    <xf fontId="2" fillId="0" borderId="2" numFmtId="160" xfId="6" applyNumberFormat="1" applyFont="1" applyBorder="1" applyAlignment="1">
      <alignment horizontal="right"/>
    </xf>
    <xf fontId="2" fillId="0" borderId="2" numFmtId="161" xfId="1" applyNumberFormat="1" applyFont="1" applyBorder="1" applyAlignment="1">
      <alignment horizontal="right"/>
    </xf>
    <xf fontId="2" fillId="0" borderId="3" numFmtId="160" xfId="6" applyNumberFormat="1" applyFont="1" applyBorder="1" applyAlignment="1">
      <alignment horizontal="right"/>
    </xf>
    <xf fontId="2" fillId="0" borderId="5" numFmtId="49" xfId="1" applyNumberFormat="1" applyFont="1" applyBorder="1" applyAlignment="1">
      <alignment horizontal="center" vertical="center"/>
    </xf>
    <xf fontId="1" fillId="0" borderId="6" numFmtId="0" xfId="2" applyFont="1" applyBorder="1" applyAlignment="1">
      <alignment horizontal="left" indent="1" vertical="center"/>
    </xf>
    <xf fontId="2" fillId="0" borderId="20" numFmtId="0" xfId="2" applyFont="1" applyBorder="1" applyAlignment="1">
      <alignment horizontal="center" vertical="center"/>
    </xf>
    <xf fontId="1" fillId="0" borderId="5" numFmtId="161" xfId="2" applyNumberFormat="1" applyFont="1" applyBorder="1" applyAlignment="1">
      <alignment horizontal="center" vertical="center"/>
    </xf>
    <xf fontId="1" fillId="0" borderId="6" numFmtId="161" xfId="2" applyNumberFormat="1" applyFont="1" applyBorder="1" applyAlignment="1">
      <alignment horizontal="center" vertical="center"/>
    </xf>
    <xf fontId="2" fillId="0" borderId="6" numFmtId="161" xfId="2" applyNumberFormat="1" applyFont="1" applyBorder="1" applyAlignment="1">
      <alignment horizontal="right"/>
    </xf>
    <xf fontId="2" fillId="0" borderId="6" numFmtId="160" xfId="6" applyNumberFormat="1" applyFont="1" applyBorder="1" applyAlignment="1">
      <alignment horizontal="center"/>
    </xf>
    <xf fontId="2" fillId="0" borderId="6" numFmtId="160" xfId="6" applyNumberFormat="1" applyFont="1" applyBorder="1" applyAlignment="1">
      <alignment horizontal="right"/>
    </xf>
    <xf fontId="2" fillId="0" borderId="6" numFmtId="161" xfId="1" applyNumberFormat="1" applyFont="1" applyBorder="1" applyAlignment="1">
      <alignment horizontal="right"/>
    </xf>
    <xf fontId="2" fillId="0" borderId="7" numFmtId="160" xfId="6" applyNumberFormat="1" applyFont="1" applyBorder="1" applyAlignment="1">
      <alignment horizontal="right"/>
    </xf>
    <xf fontId="1" fillId="0" borderId="6" numFmtId="0" xfId="2" applyFont="1" applyBorder="1" applyAlignment="1">
      <alignment horizontal="left" indent="1" vertical="center" wrapText="1"/>
    </xf>
    <xf fontId="1" fillId="0" borderId="6" numFmtId="0" xfId="2" applyFont="1" applyBorder="1" applyAlignment="1">
      <alignment horizontal="left" indent="3" vertical="center"/>
    </xf>
    <xf fontId="2" fillId="0" borderId="21" numFmtId="0" xfId="2" applyFont="1" applyBorder="1" applyAlignment="1">
      <alignment horizontal="center" vertical="center"/>
    </xf>
    <xf fontId="1" fillId="0" borderId="22" numFmtId="161" xfId="2" applyNumberFormat="1" applyFont="1" applyBorder="1" applyAlignment="1">
      <alignment horizontal="center" vertical="center"/>
    </xf>
    <xf fontId="1" fillId="0" borderId="11" numFmtId="161" xfId="2" applyNumberFormat="1" applyFont="1" applyBorder="1" applyAlignment="1">
      <alignment horizontal="center" vertical="center"/>
    </xf>
    <xf fontId="2" fillId="0" borderId="11" numFmtId="161" xfId="2" applyNumberFormat="1" applyFont="1" applyBorder="1" applyAlignment="1">
      <alignment horizontal="right"/>
    </xf>
    <xf fontId="2" fillId="0" borderId="11" numFmtId="160" xfId="6" applyNumberFormat="1" applyFont="1" applyBorder="1" applyAlignment="1">
      <alignment horizontal="center"/>
    </xf>
    <xf fontId="2" fillId="0" borderId="11" numFmtId="161" xfId="1" applyNumberFormat="1" applyFont="1" applyBorder="1" applyAlignment="1">
      <alignment horizontal="right"/>
    </xf>
    <xf fontId="2" fillId="0" borderId="10" numFmtId="160" xfId="6" applyNumberFormat="1" applyFont="1" applyBorder="1" applyAlignment="1">
      <alignment horizontal="right"/>
    </xf>
    <xf fontId="1" fillId="0" borderId="2" numFmtId="0" xfId="1" applyFont="1" applyBorder="1" applyAlignment="1">
      <alignment vertical="center" wrapText="1"/>
    </xf>
    <xf fontId="2" fillId="0" borderId="23" numFmtId="0" xfId="2" applyFont="1" applyBorder="1" applyAlignment="1">
      <alignment horizontal="center" vertical="center"/>
    </xf>
    <xf fontId="2" fillId="0" borderId="18" numFmtId="161" xfId="2" applyNumberFormat="1" applyFont="1" applyBorder="1" applyAlignment="1">
      <alignment horizontal="right"/>
    </xf>
    <xf fontId="2" fillId="0" borderId="18" numFmtId="160" xfId="6" applyNumberFormat="1" applyFont="1" applyBorder="1" applyAlignment="1">
      <alignment horizontal="center"/>
    </xf>
    <xf fontId="2" fillId="0" borderId="18" numFmtId="161" xfId="1" applyNumberFormat="1" applyFont="1" applyBorder="1" applyAlignment="1">
      <alignment horizontal="right"/>
    </xf>
    <xf fontId="2" fillId="0" borderId="23" numFmtId="160" xfId="6" applyNumberFormat="1" applyFont="1" applyBorder="1" applyAlignment="1">
      <alignment horizontal="right"/>
    </xf>
    <xf fontId="2" fillId="0" borderId="7" numFmtId="0" xfId="2" applyFont="1" applyBorder="1" applyAlignment="1">
      <alignment horizontal="center" vertical="center"/>
    </xf>
    <xf fontId="1" fillId="0" borderId="0" numFmtId="162" xfId="2" applyNumberFormat="1" applyFont="1"/>
    <xf fontId="1" fillId="0" borderId="6" numFmtId="0" xfId="2" applyFont="1" applyBorder="1" applyAlignment="1">
      <alignment horizontal="left" indent="3" vertical="center" wrapText="1"/>
    </xf>
    <xf fontId="1" fillId="0" borderId="0" numFmtId="162" xfId="2" applyNumberFormat="1" applyFont="1" applyAlignment="1">
      <alignment vertical="center"/>
    </xf>
    <xf fontId="1" fillId="0" borderId="0" numFmtId="163" xfId="2" applyNumberFormat="1" applyFont="1"/>
    <xf fontId="1" fillId="0" borderId="0" numFmtId="163" xfId="2" applyNumberFormat="1" applyFont="1" applyAlignment="1">
      <alignment vertical="center"/>
    </xf>
    <xf fontId="2" fillId="0" borderId="8" numFmtId="161" xfId="2" applyNumberFormat="1" applyFont="1" applyBorder="1" applyAlignment="1">
      <alignment horizontal="right"/>
    </xf>
    <xf fontId="2" fillId="0" borderId="8" numFmtId="160" xfId="6" applyNumberFormat="1" applyFont="1" applyBorder="1" applyAlignment="1">
      <alignment horizontal="center"/>
    </xf>
    <xf fontId="1" fillId="0" borderId="6" numFmtId="0" xfId="1" applyFont="1" applyBorder="1" applyAlignment="1">
      <alignment horizontal="left" indent="1" vertical="center" wrapText="1"/>
    </xf>
    <xf fontId="1" fillId="0" borderId="6" numFmtId="0" xfId="2" applyFont="1" applyBorder="1" applyAlignment="1">
      <alignment horizontal="left" indent="5" vertical="center" wrapText="1"/>
    </xf>
    <xf fontId="1" fillId="0" borderId="6" numFmtId="0" xfId="1" applyFont="1" applyBorder="1" applyAlignment="1">
      <alignment horizontal="left" indent="7" vertical="center" wrapText="1"/>
    </xf>
    <xf fontId="2" fillId="0" borderId="24" numFmtId="49" xfId="1" applyNumberFormat="1" applyFont="1" applyBorder="1" applyAlignment="1">
      <alignment horizontal="center" vertical="center"/>
    </xf>
    <xf fontId="1" fillId="0" borderId="9" numFmtId="0" xfId="2" applyFont="1" applyBorder="1" applyAlignment="1">
      <alignment horizontal="left" indent="3" vertical="center"/>
    </xf>
    <xf fontId="2" fillId="0" borderId="12" numFmtId="0" xfId="2" applyFont="1" applyBorder="1" applyAlignment="1">
      <alignment horizontal="center" vertical="center"/>
    </xf>
    <xf fontId="1" fillId="0" borderId="24" numFmtId="161" xfId="2" applyNumberFormat="1" applyFont="1" applyBorder="1" applyAlignment="1">
      <alignment horizontal="center" vertical="center"/>
    </xf>
    <xf fontId="1" fillId="0" borderId="9" numFmtId="161" xfId="2" applyNumberFormat="1" applyFont="1" applyBorder="1" applyAlignment="1">
      <alignment horizontal="center" vertical="center"/>
    </xf>
    <xf fontId="2" fillId="0" borderId="9" numFmtId="161" xfId="1" applyNumberFormat="1" applyFont="1" applyBorder="1" applyAlignment="1">
      <alignment horizontal="right"/>
    </xf>
    <xf fontId="2" fillId="0" borderId="9" numFmtId="160" xfId="6" applyNumberFormat="1" applyFont="1" applyBorder="1" applyAlignment="1">
      <alignment horizontal="center"/>
    </xf>
    <xf fontId="2" fillId="0" borderId="12" numFmtId="160" xfId="6" applyNumberFormat="1" applyFont="1" applyBorder="1" applyAlignment="1">
      <alignment horizontal="right"/>
    </xf>
    <xf fontId="2" fillId="0" borderId="1" numFmtId="49" xfId="1" applyNumberFormat="1" applyFont="1" applyBorder="1" applyAlignment="1">
      <alignment horizontal="center" vertical="center"/>
    </xf>
    <xf fontId="1" fillId="0" borderId="2" numFmtId="0" xfId="1" applyFont="1" applyBorder="1" applyAlignment="1">
      <alignment horizontal="left" indent="1" vertical="center" wrapText="1"/>
    </xf>
    <xf fontId="2" fillId="0" borderId="3" numFmtId="0" xfId="2" applyFont="1" applyBorder="1" applyAlignment="1">
      <alignment horizontal="center" vertical="center"/>
    </xf>
    <xf fontId="2" fillId="0" borderId="25" numFmtId="161" xfId="2" applyNumberFormat="1" applyFont="1" applyBorder="1" applyAlignment="1">
      <alignment horizontal="right"/>
    </xf>
    <xf fontId="2" fillId="0" borderId="22" numFmtId="49" xfId="1" applyNumberFormat="1" applyFont="1" applyBorder="1" applyAlignment="1">
      <alignment horizontal="center" vertical="center"/>
    </xf>
    <xf fontId="1" fillId="0" borderId="11" numFmtId="0" xfId="2" applyFont="1" applyBorder="1" applyAlignment="1">
      <alignment horizontal="left" indent="3" vertical="center"/>
    </xf>
    <xf fontId="2" fillId="0" borderId="10" numFmtId="0" xfId="2" applyFont="1" applyBorder="1" applyAlignment="1">
      <alignment horizontal="center" vertical="center"/>
    </xf>
    <xf fontId="2" fillId="0" borderId="11" numFmtId="160" xfId="6" applyNumberFormat="1" applyFont="1" applyBorder="1" applyAlignment="1">
      <alignment horizontal="right"/>
    </xf>
    <xf fontId="1" fillId="0" borderId="17" numFmtId="161" xfId="2" applyNumberFormat="1" applyFont="1" applyBorder="1" applyAlignment="1">
      <alignment horizontal="center" vertical="center"/>
    </xf>
    <xf fontId="1" fillId="0" borderId="18" numFmtId="161" xfId="2" applyNumberFormat="1" applyFont="1" applyBorder="1" applyAlignment="1">
      <alignment horizontal="center" vertical="center"/>
    </xf>
    <xf fontId="2" fillId="0" borderId="18" numFmtId="160" xfId="6" applyNumberFormat="1" applyFont="1" applyBorder="1" applyAlignment="1">
      <alignment horizontal="right"/>
    </xf>
    <xf fontId="1" fillId="0" borderId="6" numFmtId="0" xfId="1" applyFont="1" applyBorder="1" applyAlignment="1">
      <alignment vertical="center" wrapText="1"/>
    </xf>
    <xf fontId="0" fillId="0" borderId="5" numFmtId="161" xfId="2" applyNumberFormat="1" applyBorder="1" applyAlignment="1">
      <alignment horizontal="center" vertical="center"/>
    </xf>
    <xf fontId="0" fillId="0" borderId="6" numFmtId="161" xfId="2" applyNumberFormat="1" applyBorder="1" applyAlignment="1">
      <alignment horizontal="center" vertical="center"/>
    </xf>
    <xf fontId="0" fillId="0" borderId="24" numFmtId="161" xfId="2" applyNumberFormat="1" applyBorder="1" applyAlignment="1">
      <alignment horizontal="center" vertical="center"/>
    </xf>
    <xf fontId="0" fillId="0" borderId="9" numFmtId="161" xfId="2" applyNumberFormat="1" applyBorder="1" applyAlignment="1">
      <alignment horizontal="center" vertical="center"/>
    </xf>
    <xf fontId="2" fillId="0" borderId="9" numFmtId="161" xfId="2" applyNumberFormat="1" applyFont="1" applyBorder="1" applyAlignment="1">
      <alignment horizontal="right"/>
    </xf>
    <xf fontId="2" fillId="0" borderId="9" numFmtId="160" xfId="6" applyNumberFormat="1" applyFont="1" applyBorder="1" applyAlignment="1">
      <alignment horizontal="right"/>
    </xf>
    <xf fontId="2" fillId="0" borderId="25" numFmtId="161" xfId="2" applyNumberFormat="1" applyFont="1" applyBorder="1" applyAlignment="1">
      <alignment horizontal="right" vertical="center"/>
    </xf>
    <xf fontId="2" fillId="0" borderId="3" numFmtId="161" xfId="1" applyNumberFormat="1" applyFont="1" applyBorder="1" applyAlignment="1">
      <alignment horizontal="right"/>
    </xf>
    <xf fontId="1" fillId="0" borderId="9" numFmtId="0" xfId="1" applyFont="1" applyBorder="1" applyAlignment="1">
      <alignment horizontal="left" indent="1" vertical="center" wrapText="1"/>
    </xf>
    <xf fontId="0" fillId="0" borderId="22" numFmtId="161" xfId="2" applyNumberFormat="1" applyBorder="1" applyAlignment="1">
      <alignment horizontal="center" vertical="center"/>
    </xf>
    <xf fontId="0" fillId="0" borderId="11" numFmtId="161" xfId="2" applyNumberFormat="1" applyBorder="1" applyAlignment="1">
      <alignment horizontal="center" vertical="center"/>
    </xf>
    <xf fontId="12" fillId="0" borderId="26" numFmtId="49" xfId="2" applyNumberFormat="1" applyFont="1" applyBorder="1" applyAlignment="1">
      <alignment horizontal="center" vertical="center"/>
    </xf>
    <xf fontId="1" fillId="0" borderId="9" numFmtId="0" xfId="1" applyFont="1" applyBorder="1" applyAlignment="1">
      <alignment vertical="center" wrapText="1"/>
    </xf>
    <xf fontId="2" fillId="0" borderId="8" numFmtId="160" xfId="6" applyNumberFormat="1" applyFont="1" applyBorder="1" applyAlignment="1">
      <alignment horizontal="right"/>
    </xf>
    <xf fontId="2" fillId="0" borderId="8" numFmtId="9" xfId="5" applyNumberFormat="1" applyFont="1" applyBorder="1" applyAlignment="1">
      <alignment horizontal="right"/>
    </xf>
    <xf fontId="2" fillId="0" borderId="18" numFmtId="9" xfId="5" applyNumberFormat="1" applyFont="1" applyBorder="1" applyAlignment="1">
      <alignment horizontal="right"/>
    </xf>
    <xf fontId="2" fillId="0" borderId="6" numFmtId="9" xfId="5" applyNumberFormat="1" applyFont="1" applyBorder="1" applyAlignment="1">
      <alignment horizontal="right"/>
    </xf>
    <xf fontId="1" fillId="0" borderId="6" numFmtId="0" xfId="2" applyFont="1" applyBorder="1" applyAlignment="1">
      <alignment horizontal="left" indent="5" vertical="center"/>
    </xf>
    <xf fontId="1" fillId="0" borderId="11" numFmtId="0" xfId="2" applyFont="1" applyBorder="1" applyAlignment="1">
      <alignment horizontal="left" indent="5" vertical="center"/>
    </xf>
    <xf fontId="2" fillId="0" borderId="11" numFmtId="9" xfId="5" applyNumberFormat="1" applyFont="1" applyBorder="1" applyAlignment="1">
      <alignment horizontal="right"/>
    </xf>
    <xf fontId="2" fillId="0" borderId="27" numFmtId="9" xfId="5" applyNumberFormat="1" applyFont="1" applyBorder="1" applyAlignment="1">
      <alignment horizontal="right"/>
    </xf>
    <xf fontId="2" fillId="0" borderId="28" numFmtId="160" xfId="6" applyNumberFormat="1" applyFont="1" applyBorder="1" applyAlignment="1">
      <alignment horizontal="right"/>
    </xf>
    <xf fontId="12" fillId="0" borderId="29" numFmtId="49" xfId="2" applyNumberFormat="1" applyFont="1" applyBorder="1" applyAlignment="1">
      <alignment horizontal="center" vertical="center"/>
    </xf>
    <xf fontId="12" fillId="0" borderId="30" numFmtId="49" xfId="2" applyNumberFormat="1" applyFont="1" applyBorder="1" applyAlignment="1">
      <alignment horizontal="center" vertical="center"/>
    </xf>
    <xf fontId="2" fillId="0" borderId="6" numFmtId="161" xfId="1" applyNumberFormat="1" applyFont="1" applyBorder="1" applyAlignment="1">
      <alignment horizontal="center"/>
    </xf>
    <xf fontId="2" fillId="0" borderId="18" numFmtId="0" xfId="1" applyFont="1" applyBorder="1" applyAlignment="1">
      <alignment horizontal="right"/>
    </xf>
    <xf fontId="2" fillId="0" borderId="23" numFmtId="0" xfId="1" applyFont="1" applyBorder="1" applyAlignment="1">
      <alignment horizontal="right"/>
    </xf>
    <xf fontId="2" fillId="0" borderId="6" numFmtId="0" xfId="1" applyFont="1" applyBorder="1" applyAlignment="1">
      <alignment horizontal="right"/>
    </xf>
    <xf fontId="2" fillId="0" borderId="7" numFmtId="0" xfId="1" applyFont="1" applyBorder="1" applyAlignment="1">
      <alignment horizontal="right"/>
    </xf>
    <xf fontId="2" fillId="0" borderId="9" numFmtId="0" xfId="1" applyFont="1" applyBorder="1" applyAlignment="1">
      <alignment horizontal="right"/>
    </xf>
    <xf fontId="2" fillId="0" borderId="31" numFmtId="0" xfId="1" applyFont="1" applyBorder="1" applyAlignment="1">
      <alignment horizontal="right"/>
    </xf>
    <xf fontId="2" fillId="0" borderId="32" numFmtId="0" xfId="1" applyFont="1" applyBorder="1" applyAlignment="1">
      <alignment horizontal="right"/>
    </xf>
    <xf fontId="2" fillId="0" borderId="32" numFmtId="160" xfId="6" applyNumberFormat="1" applyFont="1" applyBorder="1" applyAlignment="1">
      <alignment horizontal="right"/>
    </xf>
    <xf fontId="1" fillId="0" borderId="7" numFmtId="0" xfId="1" applyFont="1" applyBorder="1" applyAlignment="1">
      <alignment horizontal="center" vertical="center"/>
    </xf>
    <xf fontId="2" fillId="0" borderId="12" numFmtId="0" xfId="1" applyFont="1" applyBorder="1" applyAlignment="1">
      <alignment horizontal="right"/>
    </xf>
    <xf fontId="2" fillId="0" borderId="33" numFmtId="164" xfId="2" applyNumberFormat="1" applyFont="1" applyBorder="1" applyAlignment="1">
      <alignment horizontal="right"/>
    </xf>
    <xf fontId="2" fillId="0" borderId="33" numFmtId="160" xfId="6" applyNumberFormat="1" applyFont="1" applyBorder="1" applyAlignment="1">
      <alignment horizontal="right"/>
    </xf>
    <xf fontId="2" fillId="0" borderId="33" numFmtId="3" xfId="2" applyNumberFormat="1" applyFont="1" applyBorder="1" applyAlignment="1">
      <alignment horizontal="right"/>
    </xf>
    <xf fontId="2" fillId="0" borderId="12" numFmtId="3" xfId="1" applyNumberFormat="1" applyFont="1" applyBorder="1" applyAlignment="1">
      <alignment horizontal="right"/>
    </xf>
    <xf fontId="6" fillId="0" borderId="34" numFmtId="0" xfId="2" applyFont="1" applyBorder="1" applyAlignment="1">
      <alignment horizontal="center" vertical="center" wrapText="1"/>
    </xf>
    <xf fontId="6" fillId="0" borderId="15" numFmtId="0" xfId="2" applyFont="1" applyBorder="1" applyAlignment="1">
      <alignment horizontal="center" vertical="center" wrapText="1"/>
    </xf>
    <xf fontId="6" fillId="0" borderId="16" numFmtId="0" xfId="2" applyFont="1" applyBorder="1" applyAlignment="1">
      <alignment horizontal="center" vertical="center" wrapText="1"/>
    </xf>
    <xf fontId="6" fillId="0" borderId="35" numFmtId="0" xfId="2" applyFont="1" applyBorder="1" applyAlignment="1">
      <alignment horizontal="center" vertical="center" wrapText="1"/>
    </xf>
    <xf fontId="6" fillId="0" borderId="29" numFmtId="0" xfId="2" applyFont="1" applyBorder="1" applyAlignment="1">
      <alignment horizontal="center" vertical="center" wrapText="1"/>
    </xf>
    <xf fontId="6" fillId="0" borderId="30" numFmtId="0" xfId="2" applyFont="1" applyBorder="1" applyAlignment="1">
      <alignment horizontal="center" vertical="center" wrapText="1"/>
    </xf>
    <xf fontId="13" fillId="0" borderId="1" numFmtId="49" xfId="2" applyNumberFormat="1" applyFont="1" applyBorder="1" applyAlignment="1">
      <alignment horizontal="center" vertical="center" wrapText="1"/>
    </xf>
    <xf fontId="14" fillId="0" borderId="2" numFmtId="0" xfId="2" applyFont="1" applyBorder="1" applyAlignment="1">
      <alignment horizontal="center" vertical="center" wrapText="1"/>
    </xf>
    <xf fontId="14" fillId="0" borderId="3" numFmtId="0" xfId="2" applyFont="1" applyBorder="1" applyAlignment="1">
      <alignment horizontal="center" vertical="center" wrapText="1"/>
    </xf>
    <xf fontId="14" fillId="0" borderId="4" numFmtId="161" xfId="2" applyNumberFormat="1" applyFont="1" applyBorder="1" applyAlignment="1">
      <alignment horizontal="center" vertical="center" wrapText="1"/>
    </xf>
    <xf fontId="14" fillId="0" borderId="2" numFmtId="161" xfId="2" applyNumberFormat="1" applyFont="1" applyBorder="1" applyAlignment="1">
      <alignment horizontal="center" vertical="center" wrapText="1"/>
    </xf>
    <xf fontId="1" fillId="0" borderId="2" numFmtId="161" xfId="2" applyNumberFormat="1" applyFont="1" applyBorder="1" applyAlignment="1">
      <alignment horizontal="center" vertical="center" wrapText="1"/>
    </xf>
    <xf fontId="1" fillId="0" borderId="2" numFmtId="0" xfId="2" applyFont="1" applyBorder="1" applyAlignment="1">
      <alignment horizontal="center" vertical="center" wrapText="1"/>
    </xf>
    <xf fontId="1" fillId="0" borderId="3" numFmtId="0" xfId="2" applyFont="1" applyBorder="1" applyAlignment="1">
      <alignment horizontal="center" vertical="center" wrapText="1"/>
    </xf>
    <xf fontId="13" fillId="0" borderId="5" numFmtId="49" xfId="2" applyNumberFormat="1" applyFont="1" applyBorder="1" applyAlignment="1">
      <alignment horizontal="center" vertical="center" wrapText="1"/>
    </xf>
    <xf fontId="14" fillId="0" borderId="6" numFmtId="0" xfId="2" applyFont="1" applyBorder="1" applyAlignment="1">
      <alignment horizontal="center" vertical="center" wrapText="1"/>
    </xf>
    <xf fontId="14" fillId="0" borderId="7" numFmtId="0" xfId="2" applyFont="1" applyBorder="1" applyAlignment="1">
      <alignment horizontal="center" vertical="center" wrapText="1"/>
    </xf>
    <xf fontId="2" fillId="0" borderId="8" numFmtId="161" xfId="2" applyNumberFormat="1" applyFont="1" applyBorder="1" applyAlignment="1">
      <alignment horizontal="center" vertical="center" wrapText="1"/>
    </xf>
    <xf fontId="2" fillId="0" borderId="6" numFmtId="161" xfId="2" applyNumberFormat="1" applyFont="1" applyBorder="1" applyAlignment="1">
      <alignment horizontal="center" vertical="center" wrapText="1"/>
    </xf>
    <xf fontId="2" fillId="0" borderId="6" numFmtId="0" xfId="2" applyFont="1" applyBorder="1" applyAlignment="1">
      <alignment horizontal="center" vertical="center" wrapText="1"/>
    </xf>
    <xf fontId="2" fillId="0" borderId="7" numFmtId="0" xfId="2" applyFont="1" applyBorder="1" applyAlignment="1">
      <alignment horizontal="center" vertical="center" wrapText="1"/>
    </xf>
    <xf fontId="11" fillId="0" borderId="22" numFmtId="49" xfId="2" applyNumberFormat="1" applyFont="1" applyBorder="1" applyAlignment="1">
      <alignment horizontal="center" vertical="center"/>
    </xf>
    <xf fontId="11" fillId="0" borderId="11" numFmtId="0" xfId="2" applyFont="1" applyBorder="1" applyAlignment="1">
      <alignment horizontal="center" vertical="center" wrapText="1"/>
    </xf>
    <xf fontId="11" fillId="0" borderId="36" numFmtId="3" xfId="2" applyNumberFormat="1" applyFont="1" applyBorder="1" applyAlignment="1">
      <alignment horizontal="center" vertical="center" wrapText="1"/>
    </xf>
    <xf fontId="11" fillId="0" borderId="11" numFmtId="3" xfId="2" applyNumberFormat="1" applyFont="1" applyBorder="1" applyAlignment="1">
      <alignment horizontal="center" vertical="center"/>
    </xf>
    <xf fontId="11" fillId="0" borderId="11" numFmtId="0" xfId="2" applyFont="1" applyBorder="1" applyAlignment="1">
      <alignment horizontal="center" vertical="center"/>
    </xf>
    <xf fontId="15" fillId="0" borderId="10" numFmtId="0" xfId="2" applyFont="1" applyBorder="1" applyAlignment="1">
      <alignment horizontal="center" vertical="center"/>
    </xf>
    <xf fontId="1" fillId="0" borderId="25" numFmtId="0" xfId="2" applyFont="1" applyBorder="1" applyAlignment="1">
      <alignment horizontal="left" vertical="center" wrapText="1"/>
    </xf>
    <xf fontId="1" fillId="0" borderId="4" numFmtId="0" xfId="2" applyFont="1" applyBorder="1" applyAlignment="1">
      <alignment horizontal="left" vertical="center" wrapText="1"/>
    </xf>
    <xf fontId="2" fillId="0" borderId="1" numFmtId="161" xfId="1" applyNumberFormat="1" applyFont="1" applyBorder="1" applyAlignment="1">
      <alignment horizontal="center"/>
    </xf>
    <xf fontId="2" fillId="0" borderId="2" numFmtId="161" xfId="1" applyNumberFormat="1" applyFont="1" applyBorder="1" applyAlignment="1">
      <alignment horizontal="center"/>
    </xf>
    <xf fontId="2" fillId="0" borderId="2" numFmtId="162" xfId="2" applyNumberFormat="1" applyFont="1" applyBorder="1" applyAlignment="1">
      <alignment horizontal="right" wrapText="1"/>
    </xf>
    <xf fontId="2" fillId="0" borderId="3" numFmtId="162" xfId="2" applyNumberFormat="1" applyFont="1" applyBorder="1" applyAlignment="1">
      <alignment horizontal="right" wrapText="1"/>
    </xf>
    <xf fontId="1" fillId="0" borderId="6" numFmtId="0" xfId="1" applyFont="1" applyBorder="1" applyAlignment="1">
      <alignment vertical="center"/>
    </xf>
    <xf fontId="2" fillId="0" borderId="5" numFmtId="161" xfId="1" applyNumberFormat="1" applyFont="1" applyBorder="1" applyAlignment="1">
      <alignment horizontal="center"/>
    </xf>
    <xf fontId="2" fillId="0" borderId="18" numFmtId="162" xfId="2" applyNumberFormat="1" applyFont="1" applyBorder="1" applyAlignment="1">
      <alignment horizontal="right" wrapText="1"/>
    </xf>
    <xf fontId="2" fillId="0" borderId="23" numFmtId="162" xfId="2" applyNumberFormat="1" applyFont="1" applyBorder="1" applyAlignment="1">
      <alignment horizontal="right" wrapText="1"/>
    </xf>
    <xf fontId="2" fillId="0" borderId="6" numFmtId="162" xfId="2" applyNumberFormat="1" applyFont="1" applyBorder="1" applyAlignment="1">
      <alignment horizontal="right" wrapText="1"/>
    </xf>
    <xf fontId="1" fillId="2" borderId="0" numFmtId="163" xfId="2" applyNumberFormat="1" applyFont="1" applyFill="1"/>
    <xf fontId="1" fillId="0" borderId="6" numFmtId="0" xfId="2" applyFont="1" applyBorder="1" applyAlignment="1">
      <alignment horizontal="left" indent="7" vertical="center"/>
    </xf>
    <xf fontId="16" fillId="2" borderId="0" numFmtId="0" xfId="3" applyFont="1" applyFill="1" applyAlignment="1">
      <alignment vertical="center" wrapText="1"/>
    </xf>
    <xf fontId="17" fillId="2" borderId="0" numFmtId="0" xfId="1" applyFont="1" applyFill="1" applyAlignment="1">
      <alignment horizontal="justify"/>
    </xf>
    <xf fontId="18" fillId="2" borderId="0" numFmtId="0" xfId="4" applyFont="1" applyFill="1" applyAlignment="1">
      <alignment vertical="center"/>
    </xf>
    <xf fontId="2" fillId="0" borderId="22" numFmtId="161" xfId="1" applyNumberFormat="1" applyFont="1" applyBorder="1" applyAlignment="1">
      <alignment horizontal="center"/>
    </xf>
    <xf fontId="2" fillId="0" borderId="11" numFmtId="161" xfId="1" applyNumberFormat="1" applyFont="1" applyBorder="1" applyAlignment="1">
      <alignment horizontal="center"/>
    </xf>
    <xf fontId="2" fillId="0" borderId="11" numFmtId="162" xfId="2" applyNumberFormat="1" applyFont="1" applyBorder="1" applyAlignment="1">
      <alignment horizontal="right" wrapText="1"/>
    </xf>
    <xf fontId="2" fillId="0" borderId="10" numFmtId="162" xfId="2" applyNumberFormat="1" applyFont="1" applyBorder="1" applyAlignment="1">
      <alignment horizontal="right" wrapText="1"/>
    </xf>
    <xf fontId="2" fillId="0" borderId="3" numFmtId="0" xfId="2" applyFont="1" applyBorder="1" applyAlignment="1">
      <alignment horizontal="center" vertical="center" wrapText="1"/>
    </xf>
    <xf fontId="2" fillId="0" borderId="5" numFmtId="49" xfId="2" applyNumberFormat="1" applyFont="1" applyBorder="1" applyAlignment="1">
      <alignment horizontal="center" vertical="center"/>
    </xf>
    <xf fontId="2" fillId="0" borderId="22" numFmtId="49" xfId="2" applyNumberFormat="1" applyFont="1" applyBorder="1" applyAlignment="1">
      <alignment horizontal="center" vertical="center"/>
    </xf>
    <xf fontId="1" fillId="0" borderId="11" numFmtId="0" xfId="2" applyFont="1" applyBorder="1" applyAlignment="1">
      <alignment horizontal="left" indent="3" vertical="center" wrapText="1"/>
    </xf>
    <xf fontId="10" fillId="0" borderId="37" numFmtId="49" xfId="2" applyNumberFormat="1" applyFont="1" applyBorder="1" applyAlignment="1">
      <alignment horizontal="left" vertical="center"/>
    </xf>
    <xf fontId="2" fillId="0" borderId="0" numFmtId="49" xfId="2" applyNumberFormat="1" applyFont="1" applyAlignment="1">
      <alignment horizontal="left" vertical="center"/>
    </xf>
    <xf fontId="2" fillId="0" borderId="0" numFmtId="0" xfId="2" applyFont="1" applyAlignment="1">
      <alignment horizontal="left" vertical="top" wrapText="1"/>
    </xf>
  </cellXfs>
  <cellStyles count="7">
    <cellStyle name="Обычный" xfId="0" builtinId="0"/>
    <cellStyle name="Обычный 13 2" xfId="1"/>
    <cellStyle name="Обычный 3 2" xfId="2"/>
    <cellStyle name="Обычный 8" xfId="3"/>
    <cellStyle name="Обычный_Формат МЭ  - (кор  08 09 2010) 2" xfId="4"/>
    <cellStyle name="Процентный 3" xfId="5"/>
    <cellStyle name="Финансов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33">
    <outlinePr applyStyles="0" summaryBelow="1" summaryRight="1" showOutlineSymbols="1"/>
    <pageSetUpPr autoPageBreaks="1" fitToPage="0"/>
  </sheetPr>
  <sheetViews>
    <sheetView topLeftCell="M1" zoomScale="70" workbookViewId="0">
      <selection activeCell="P382" activeCellId="0" sqref="P382"/>
    </sheetView>
  </sheetViews>
  <sheetFormatPr defaultColWidth="10.28515625" defaultRowHeight="14.25"/>
  <cols>
    <col customWidth="1" min="1" max="1" style="2" width="10.140625"/>
    <col customWidth="1" min="2" max="2" style="3" width="85.28515625"/>
    <col customWidth="1" min="3" max="3" style="4" width="11.5703125"/>
    <col customWidth="1" min="4" max="4" style="5" width="10.85546875"/>
    <col customWidth="1" min="5" max="5" style="6" width="11.140625"/>
    <col customWidth="1" min="6" max="6" style="7" width="11.42578125"/>
    <col customWidth="1" min="7" max="7" style="7" width="15.7109375"/>
    <col customWidth="1" min="8" max="8" style="7" width="18.28515625"/>
    <col customWidth="1" min="9" max="9" style="7" width="15.42578125"/>
    <col customWidth="1" min="10" max="10" style="7" width="16.42578125"/>
    <col customWidth="1" min="11" max="11" style="1" width="15.5703125"/>
    <col customWidth="1" min="12" max="12" style="1" width="16.7109375"/>
    <col customWidth="1" min="13" max="13" style="7" width="15.28515625"/>
    <col customWidth="1" min="14" max="14" style="7" width="17.140625"/>
    <col customWidth="1" min="15" max="15" style="1" width="15.140625"/>
    <col customWidth="1" min="16" max="16" style="1" width="16.7109375"/>
    <col customWidth="1" min="17" max="17" style="1" width="13.42578125"/>
    <col customWidth="1" min="18" max="18" style="1" width="17.7109375"/>
    <col customWidth="1" min="19" max="19" style="1" width="13.5703125"/>
    <col customWidth="1" min="20" max="20" style="1" width="12.28515625"/>
    <col bestFit="1" customWidth="1" min="21" max="21" style="1" width="11.85546875"/>
    <col min="22" max="260" style="1" width="10.28515625"/>
    <col customWidth="1" min="261" max="261" style="1" width="10.140625"/>
    <col customWidth="1" min="262" max="262" style="1" width="85.28515625"/>
    <col customWidth="1" min="263" max="263" style="1" width="12.28515625"/>
    <col bestFit="1" customWidth="1" min="264" max="264" style="1" width="9.5703125"/>
    <col customWidth="1" min="265" max="265" style="1" width="9.85546875"/>
    <col customWidth="1" min="266" max="266" style="1" width="10.28515625"/>
    <col customWidth="1" min="267" max="267" style="1" width="15.28515625"/>
    <col customWidth="1" min="268" max="268" style="1" width="20.42578125"/>
    <col customWidth="1" min="269" max="269" style="1" width="15.140625"/>
    <col customWidth="1" min="270" max="270" style="1" width="19.85546875"/>
    <col customWidth="1" min="271" max="271" style="1" width="15"/>
    <col customWidth="1" min="272" max="272" style="1" width="18.85546875"/>
    <col customWidth="1" min="273" max="273" style="1" width="15.140625"/>
    <col customWidth="1" min="274" max="274" style="1" width="19.5703125"/>
    <col customWidth="1" min="275" max="275" style="1" width="105"/>
    <col customWidth="1" min="276" max="276" style="1" width="179.85546875"/>
    <col min="277" max="516" style="1" width="10.28515625"/>
    <col customWidth="1" min="517" max="517" style="1" width="10.140625"/>
    <col customWidth="1" min="518" max="518" style="1" width="85.28515625"/>
    <col customWidth="1" min="519" max="519" style="1" width="12.28515625"/>
    <col bestFit="1" customWidth="1" min="520" max="520" style="1" width="9.5703125"/>
    <col customWidth="1" min="521" max="521" style="1" width="9.85546875"/>
    <col customWidth="1" min="522" max="522" style="1" width="10.28515625"/>
    <col customWidth="1" min="523" max="523" style="1" width="15.28515625"/>
    <col customWidth="1" min="524" max="524" style="1" width="20.42578125"/>
    <col customWidth="1" min="525" max="525" style="1" width="15.140625"/>
    <col customWidth="1" min="526" max="526" style="1" width="19.85546875"/>
    <col customWidth="1" min="527" max="527" style="1" width="15"/>
    <col customWidth="1" min="528" max="528" style="1" width="18.85546875"/>
    <col customWidth="1" min="529" max="529" style="1" width="15.140625"/>
    <col customWidth="1" min="530" max="530" style="1" width="19.5703125"/>
    <col customWidth="1" min="531" max="531" style="1" width="105"/>
    <col customWidth="1" min="532" max="532" style="1" width="179.85546875"/>
    <col min="533" max="772" style="1" width="10.28515625"/>
    <col customWidth="1" min="773" max="773" style="1" width="10.140625"/>
    <col customWidth="1" min="774" max="774" style="1" width="85.28515625"/>
    <col customWidth="1" min="775" max="775" style="1" width="12.28515625"/>
    <col bestFit="1" customWidth="1" min="776" max="776" style="1" width="9.5703125"/>
    <col customWidth="1" min="777" max="777" style="1" width="9.85546875"/>
    <col customWidth="1" min="778" max="778" style="1" width="10.28515625"/>
    <col customWidth="1" min="779" max="779" style="1" width="15.28515625"/>
    <col customWidth="1" min="780" max="780" style="1" width="20.42578125"/>
    <col customWidth="1" min="781" max="781" style="1" width="15.140625"/>
    <col customWidth="1" min="782" max="782" style="1" width="19.85546875"/>
    <col customWidth="1" min="783" max="783" style="1" width="15"/>
    <col customWidth="1" min="784" max="784" style="1" width="18.85546875"/>
    <col customWidth="1" min="785" max="785" style="1" width="15.140625"/>
    <col customWidth="1" min="786" max="786" style="1" width="19.5703125"/>
    <col customWidth="1" min="787" max="787" style="1" width="105"/>
    <col customWidth="1" min="788" max="788" style="1" width="179.85546875"/>
    <col min="789" max="1028" style="1" width="10.28515625"/>
    <col customWidth="1" min="1029" max="1029" style="1" width="10.140625"/>
    <col customWidth="1" min="1030" max="1030" style="1" width="85.28515625"/>
    <col customWidth="1" min="1031" max="1031" style="1" width="12.28515625"/>
    <col bestFit="1" customWidth="1" min="1032" max="1032" style="1" width="9.5703125"/>
    <col customWidth="1" min="1033" max="1033" style="1" width="9.85546875"/>
    <col customWidth="1" min="1034" max="1034" style="1" width="10.28515625"/>
    <col customWidth="1" min="1035" max="1035" style="1" width="15.28515625"/>
    <col customWidth="1" min="1036" max="1036" style="1" width="20.42578125"/>
    <col customWidth="1" min="1037" max="1037" style="1" width="15.140625"/>
    <col customWidth="1" min="1038" max="1038" style="1" width="19.85546875"/>
    <col customWidth="1" min="1039" max="1039" style="1" width="15"/>
    <col customWidth="1" min="1040" max="1040" style="1" width="18.85546875"/>
    <col customWidth="1" min="1041" max="1041" style="1" width="15.140625"/>
    <col customWidth="1" min="1042" max="1042" style="1" width="19.5703125"/>
    <col customWidth="1" min="1043" max="1043" style="1" width="105"/>
    <col customWidth="1" min="1044" max="1044" style="1" width="179.85546875"/>
    <col min="1045" max="1284" style="1" width="10.28515625"/>
    <col customWidth="1" min="1285" max="1285" style="1" width="10.140625"/>
    <col customWidth="1" min="1286" max="1286" style="1" width="85.28515625"/>
    <col customWidth="1" min="1287" max="1287" style="1" width="12.28515625"/>
    <col bestFit="1" customWidth="1" min="1288" max="1288" style="1" width="9.5703125"/>
    <col customWidth="1" min="1289" max="1289" style="1" width="9.85546875"/>
    <col customWidth="1" min="1290" max="1290" style="1" width="10.28515625"/>
    <col customWidth="1" min="1291" max="1291" style="1" width="15.28515625"/>
    <col customWidth="1" min="1292" max="1292" style="1" width="20.42578125"/>
    <col customWidth="1" min="1293" max="1293" style="1" width="15.140625"/>
    <col customWidth="1" min="1294" max="1294" style="1" width="19.85546875"/>
    <col customWidth="1" min="1295" max="1295" style="1" width="15"/>
    <col customWidth="1" min="1296" max="1296" style="1" width="18.85546875"/>
    <col customWidth="1" min="1297" max="1297" style="1" width="15.140625"/>
    <col customWidth="1" min="1298" max="1298" style="1" width="19.5703125"/>
    <col customWidth="1" min="1299" max="1299" style="1" width="105"/>
    <col customWidth="1" min="1300" max="1300" style="1" width="179.85546875"/>
    <col min="1301" max="1540" style="1" width="10.28515625"/>
    <col customWidth="1" min="1541" max="1541" style="1" width="10.140625"/>
    <col customWidth="1" min="1542" max="1542" style="1" width="85.28515625"/>
    <col customWidth="1" min="1543" max="1543" style="1" width="12.28515625"/>
    <col bestFit="1" customWidth="1" min="1544" max="1544" style="1" width="9.5703125"/>
    <col customWidth="1" min="1545" max="1545" style="1" width="9.85546875"/>
    <col customWidth="1" min="1546" max="1546" style="1" width="10.28515625"/>
    <col customWidth="1" min="1547" max="1547" style="1" width="15.28515625"/>
    <col customWidth="1" min="1548" max="1548" style="1" width="20.42578125"/>
    <col customWidth="1" min="1549" max="1549" style="1" width="15.140625"/>
    <col customWidth="1" min="1550" max="1550" style="1" width="19.85546875"/>
    <col customWidth="1" min="1551" max="1551" style="1" width="15"/>
    <col customWidth="1" min="1552" max="1552" style="1" width="18.85546875"/>
    <col customWidth="1" min="1553" max="1553" style="1" width="15.140625"/>
    <col customWidth="1" min="1554" max="1554" style="1" width="19.5703125"/>
    <col customWidth="1" min="1555" max="1555" style="1" width="105"/>
    <col customWidth="1" min="1556" max="1556" style="1" width="179.85546875"/>
    <col min="1557" max="1796" style="1" width="10.28515625"/>
    <col customWidth="1" min="1797" max="1797" style="1" width="10.140625"/>
    <col customWidth="1" min="1798" max="1798" style="1" width="85.28515625"/>
    <col customWidth="1" min="1799" max="1799" style="1" width="12.28515625"/>
    <col bestFit="1" customWidth="1" min="1800" max="1800" style="1" width="9.5703125"/>
    <col customWidth="1" min="1801" max="1801" style="1" width="9.85546875"/>
    <col customWidth="1" min="1802" max="1802" style="1" width="10.28515625"/>
    <col customWidth="1" min="1803" max="1803" style="1" width="15.28515625"/>
    <col customWidth="1" min="1804" max="1804" style="1" width="20.42578125"/>
    <col customWidth="1" min="1805" max="1805" style="1" width="15.140625"/>
    <col customWidth="1" min="1806" max="1806" style="1" width="19.85546875"/>
    <col customWidth="1" min="1807" max="1807" style="1" width="15"/>
    <col customWidth="1" min="1808" max="1808" style="1" width="18.85546875"/>
    <col customWidth="1" min="1809" max="1809" style="1" width="15.140625"/>
    <col customWidth="1" min="1810" max="1810" style="1" width="19.5703125"/>
    <col customWidth="1" min="1811" max="1811" style="1" width="105"/>
    <col customWidth="1" min="1812" max="1812" style="1" width="179.85546875"/>
    <col min="1813" max="2052" style="1" width="10.28515625"/>
    <col customWidth="1" min="2053" max="2053" style="1" width="10.140625"/>
    <col customWidth="1" min="2054" max="2054" style="1" width="85.28515625"/>
    <col customWidth="1" min="2055" max="2055" style="1" width="12.28515625"/>
    <col bestFit="1" customWidth="1" min="2056" max="2056" style="1" width="9.5703125"/>
    <col customWidth="1" min="2057" max="2057" style="1" width="9.85546875"/>
    <col customWidth="1" min="2058" max="2058" style="1" width="10.28515625"/>
    <col customWidth="1" min="2059" max="2059" style="1" width="15.28515625"/>
    <col customWidth="1" min="2060" max="2060" style="1" width="20.42578125"/>
    <col customWidth="1" min="2061" max="2061" style="1" width="15.140625"/>
    <col customWidth="1" min="2062" max="2062" style="1" width="19.85546875"/>
    <col customWidth="1" min="2063" max="2063" style="1" width="15"/>
    <col customWidth="1" min="2064" max="2064" style="1" width="18.85546875"/>
    <col customWidth="1" min="2065" max="2065" style="1" width="15.140625"/>
    <col customWidth="1" min="2066" max="2066" style="1" width="19.5703125"/>
    <col customWidth="1" min="2067" max="2067" style="1" width="105"/>
    <col customWidth="1" min="2068" max="2068" style="1" width="179.85546875"/>
    <col min="2069" max="2308" style="1" width="10.28515625"/>
    <col customWidth="1" min="2309" max="2309" style="1" width="10.140625"/>
    <col customWidth="1" min="2310" max="2310" style="1" width="85.28515625"/>
    <col customWidth="1" min="2311" max="2311" style="1" width="12.28515625"/>
    <col bestFit="1" customWidth="1" min="2312" max="2312" style="1" width="9.5703125"/>
    <col customWidth="1" min="2313" max="2313" style="1" width="9.85546875"/>
    <col customWidth="1" min="2314" max="2314" style="1" width="10.28515625"/>
    <col customWidth="1" min="2315" max="2315" style="1" width="15.28515625"/>
    <col customWidth="1" min="2316" max="2316" style="1" width="20.42578125"/>
    <col customWidth="1" min="2317" max="2317" style="1" width="15.140625"/>
    <col customWidth="1" min="2318" max="2318" style="1" width="19.85546875"/>
    <col customWidth="1" min="2319" max="2319" style="1" width="15"/>
    <col customWidth="1" min="2320" max="2320" style="1" width="18.85546875"/>
    <col customWidth="1" min="2321" max="2321" style="1" width="15.140625"/>
    <col customWidth="1" min="2322" max="2322" style="1" width="19.5703125"/>
    <col customWidth="1" min="2323" max="2323" style="1" width="105"/>
    <col customWidth="1" min="2324" max="2324" style="1" width="179.85546875"/>
    <col min="2325" max="2564" style="1" width="10.28515625"/>
    <col customWidth="1" min="2565" max="2565" style="1" width="10.140625"/>
    <col customWidth="1" min="2566" max="2566" style="1" width="85.28515625"/>
    <col customWidth="1" min="2567" max="2567" style="1" width="12.28515625"/>
    <col bestFit="1" customWidth="1" min="2568" max="2568" style="1" width="9.5703125"/>
    <col customWidth="1" min="2569" max="2569" style="1" width="9.85546875"/>
    <col customWidth="1" min="2570" max="2570" style="1" width="10.28515625"/>
    <col customWidth="1" min="2571" max="2571" style="1" width="15.28515625"/>
    <col customWidth="1" min="2572" max="2572" style="1" width="20.42578125"/>
    <col customWidth="1" min="2573" max="2573" style="1" width="15.140625"/>
    <col customWidth="1" min="2574" max="2574" style="1" width="19.85546875"/>
    <col customWidth="1" min="2575" max="2575" style="1" width="15"/>
    <col customWidth="1" min="2576" max="2576" style="1" width="18.85546875"/>
    <col customWidth="1" min="2577" max="2577" style="1" width="15.140625"/>
    <col customWidth="1" min="2578" max="2578" style="1" width="19.5703125"/>
    <col customWidth="1" min="2579" max="2579" style="1" width="105"/>
    <col customWidth="1" min="2580" max="2580" style="1" width="179.85546875"/>
    <col min="2581" max="2820" style="1" width="10.28515625"/>
    <col customWidth="1" min="2821" max="2821" style="1" width="10.140625"/>
    <col customWidth="1" min="2822" max="2822" style="1" width="85.28515625"/>
    <col customWidth="1" min="2823" max="2823" style="1" width="12.28515625"/>
    <col bestFit="1" customWidth="1" min="2824" max="2824" style="1" width="9.5703125"/>
    <col customWidth="1" min="2825" max="2825" style="1" width="9.85546875"/>
    <col customWidth="1" min="2826" max="2826" style="1" width="10.28515625"/>
    <col customWidth="1" min="2827" max="2827" style="1" width="15.28515625"/>
    <col customWidth="1" min="2828" max="2828" style="1" width="20.42578125"/>
    <col customWidth="1" min="2829" max="2829" style="1" width="15.140625"/>
    <col customWidth="1" min="2830" max="2830" style="1" width="19.85546875"/>
    <col customWidth="1" min="2831" max="2831" style="1" width="15"/>
    <col customWidth="1" min="2832" max="2832" style="1" width="18.85546875"/>
    <col customWidth="1" min="2833" max="2833" style="1" width="15.140625"/>
    <col customWidth="1" min="2834" max="2834" style="1" width="19.5703125"/>
    <col customWidth="1" min="2835" max="2835" style="1" width="105"/>
    <col customWidth="1" min="2836" max="2836" style="1" width="179.85546875"/>
    <col min="2837" max="3076" style="1" width="10.28515625"/>
    <col customWidth="1" min="3077" max="3077" style="1" width="10.140625"/>
    <col customWidth="1" min="3078" max="3078" style="1" width="85.28515625"/>
    <col customWidth="1" min="3079" max="3079" style="1" width="12.28515625"/>
    <col bestFit="1" customWidth="1" min="3080" max="3080" style="1" width="9.5703125"/>
    <col customWidth="1" min="3081" max="3081" style="1" width="9.85546875"/>
    <col customWidth="1" min="3082" max="3082" style="1" width="10.28515625"/>
    <col customWidth="1" min="3083" max="3083" style="1" width="15.28515625"/>
    <col customWidth="1" min="3084" max="3084" style="1" width="20.42578125"/>
    <col customWidth="1" min="3085" max="3085" style="1" width="15.140625"/>
    <col customWidth="1" min="3086" max="3086" style="1" width="19.85546875"/>
    <col customWidth="1" min="3087" max="3087" style="1" width="15"/>
    <col customWidth="1" min="3088" max="3088" style="1" width="18.85546875"/>
    <col customWidth="1" min="3089" max="3089" style="1" width="15.140625"/>
    <col customWidth="1" min="3090" max="3090" style="1" width="19.5703125"/>
    <col customWidth="1" min="3091" max="3091" style="1" width="105"/>
    <col customWidth="1" min="3092" max="3092" style="1" width="179.85546875"/>
    <col min="3093" max="3332" style="1" width="10.28515625"/>
    <col customWidth="1" min="3333" max="3333" style="1" width="10.140625"/>
    <col customWidth="1" min="3334" max="3334" style="1" width="85.28515625"/>
    <col customWidth="1" min="3335" max="3335" style="1" width="12.28515625"/>
    <col bestFit="1" customWidth="1" min="3336" max="3336" style="1" width="9.5703125"/>
    <col customWidth="1" min="3337" max="3337" style="1" width="9.85546875"/>
    <col customWidth="1" min="3338" max="3338" style="1" width="10.28515625"/>
    <col customWidth="1" min="3339" max="3339" style="1" width="15.28515625"/>
    <col customWidth="1" min="3340" max="3340" style="1" width="20.42578125"/>
    <col customWidth="1" min="3341" max="3341" style="1" width="15.140625"/>
    <col customWidth="1" min="3342" max="3342" style="1" width="19.85546875"/>
    <col customWidth="1" min="3343" max="3343" style="1" width="15"/>
    <col customWidth="1" min="3344" max="3344" style="1" width="18.85546875"/>
    <col customWidth="1" min="3345" max="3345" style="1" width="15.140625"/>
    <col customWidth="1" min="3346" max="3346" style="1" width="19.5703125"/>
    <col customWidth="1" min="3347" max="3347" style="1" width="105"/>
    <col customWidth="1" min="3348" max="3348" style="1" width="179.85546875"/>
    <col min="3349" max="3588" style="1" width="10.28515625"/>
    <col customWidth="1" min="3589" max="3589" style="1" width="10.140625"/>
    <col customWidth="1" min="3590" max="3590" style="1" width="85.28515625"/>
    <col customWidth="1" min="3591" max="3591" style="1" width="12.28515625"/>
    <col bestFit="1" customWidth="1" min="3592" max="3592" style="1" width="9.5703125"/>
    <col customWidth="1" min="3593" max="3593" style="1" width="9.85546875"/>
    <col customWidth="1" min="3594" max="3594" style="1" width="10.28515625"/>
    <col customWidth="1" min="3595" max="3595" style="1" width="15.28515625"/>
    <col customWidth="1" min="3596" max="3596" style="1" width="20.42578125"/>
    <col customWidth="1" min="3597" max="3597" style="1" width="15.140625"/>
    <col customWidth="1" min="3598" max="3598" style="1" width="19.85546875"/>
    <col customWidth="1" min="3599" max="3599" style="1" width="15"/>
    <col customWidth="1" min="3600" max="3600" style="1" width="18.85546875"/>
    <col customWidth="1" min="3601" max="3601" style="1" width="15.140625"/>
    <col customWidth="1" min="3602" max="3602" style="1" width="19.5703125"/>
    <col customWidth="1" min="3603" max="3603" style="1" width="105"/>
    <col customWidth="1" min="3604" max="3604" style="1" width="179.85546875"/>
    <col min="3605" max="3844" style="1" width="10.28515625"/>
    <col customWidth="1" min="3845" max="3845" style="1" width="10.140625"/>
    <col customWidth="1" min="3846" max="3846" style="1" width="85.28515625"/>
    <col customWidth="1" min="3847" max="3847" style="1" width="12.28515625"/>
    <col bestFit="1" customWidth="1" min="3848" max="3848" style="1" width="9.5703125"/>
    <col customWidth="1" min="3849" max="3849" style="1" width="9.85546875"/>
    <col customWidth="1" min="3850" max="3850" style="1" width="10.28515625"/>
    <col customWidth="1" min="3851" max="3851" style="1" width="15.28515625"/>
    <col customWidth="1" min="3852" max="3852" style="1" width="20.42578125"/>
    <col customWidth="1" min="3853" max="3853" style="1" width="15.140625"/>
    <col customWidth="1" min="3854" max="3854" style="1" width="19.85546875"/>
    <col customWidth="1" min="3855" max="3855" style="1" width="15"/>
    <col customWidth="1" min="3856" max="3856" style="1" width="18.85546875"/>
    <col customWidth="1" min="3857" max="3857" style="1" width="15.140625"/>
    <col customWidth="1" min="3858" max="3858" style="1" width="19.5703125"/>
    <col customWidth="1" min="3859" max="3859" style="1" width="105"/>
    <col customWidth="1" min="3860" max="3860" style="1" width="179.85546875"/>
    <col min="3861" max="4100" style="1" width="10.28515625"/>
    <col customWidth="1" min="4101" max="4101" style="1" width="10.140625"/>
    <col customWidth="1" min="4102" max="4102" style="1" width="85.28515625"/>
    <col customWidth="1" min="4103" max="4103" style="1" width="12.28515625"/>
    <col bestFit="1" customWidth="1" min="4104" max="4104" style="1" width="9.5703125"/>
    <col customWidth="1" min="4105" max="4105" style="1" width="9.85546875"/>
    <col customWidth="1" min="4106" max="4106" style="1" width="10.28515625"/>
    <col customWidth="1" min="4107" max="4107" style="1" width="15.28515625"/>
    <col customWidth="1" min="4108" max="4108" style="1" width="20.42578125"/>
    <col customWidth="1" min="4109" max="4109" style="1" width="15.140625"/>
    <col customWidth="1" min="4110" max="4110" style="1" width="19.85546875"/>
    <col customWidth="1" min="4111" max="4111" style="1" width="15"/>
    <col customWidth="1" min="4112" max="4112" style="1" width="18.85546875"/>
    <col customWidth="1" min="4113" max="4113" style="1" width="15.140625"/>
    <col customWidth="1" min="4114" max="4114" style="1" width="19.5703125"/>
    <col customWidth="1" min="4115" max="4115" style="1" width="105"/>
    <col customWidth="1" min="4116" max="4116" style="1" width="179.85546875"/>
    <col min="4117" max="4356" style="1" width="10.28515625"/>
    <col customWidth="1" min="4357" max="4357" style="1" width="10.140625"/>
    <col customWidth="1" min="4358" max="4358" style="1" width="85.28515625"/>
    <col customWidth="1" min="4359" max="4359" style="1" width="12.28515625"/>
    <col bestFit="1" customWidth="1" min="4360" max="4360" style="1" width="9.5703125"/>
    <col customWidth="1" min="4361" max="4361" style="1" width="9.85546875"/>
    <col customWidth="1" min="4362" max="4362" style="1" width="10.28515625"/>
    <col customWidth="1" min="4363" max="4363" style="1" width="15.28515625"/>
    <col customWidth="1" min="4364" max="4364" style="1" width="20.42578125"/>
    <col customWidth="1" min="4365" max="4365" style="1" width="15.140625"/>
    <col customWidth="1" min="4366" max="4366" style="1" width="19.85546875"/>
    <col customWidth="1" min="4367" max="4367" style="1" width="15"/>
    <col customWidth="1" min="4368" max="4368" style="1" width="18.85546875"/>
    <col customWidth="1" min="4369" max="4369" style="1" width="15.140625"/>
    <col customWidth="1" min="4370" max="4370" style="1" width="19.5703125"/>
    <col customWidth="1" min="4371" max="4371" style="1" width="105"/>
    <col customWidth="1" min="4372" max="4372" style="1" width="179.85546875"/>
    <col min="4373" max="4612" style="1" width="10.28515625"/>
    <col customWidth="1" min="4613" max="4613" style="1" width="10.140625"/>
    <col customWidth="1" min="4614" max="4614" style="1" width="85.28515625"/>
    <col customWidth="1" min="4615" max="4615" style="1" width="12.28515625"/>
    <col bestFit="1" customWidth="1" min="4616" max="4616" style="1" width="9.5703125"/>
    <col customWidth="1" min="4617" max="4617" style="1" width="9.85546875"/>
    <col customWidth="1" min="4618" max="4618" style="1" width="10.28515625"/>
    <col customWidth="1" min="4619" max="4619" style="1" width="15.28515625"/>
    <col customWidth="1" min="4620" max="4620" style="1" width="20.42578125"/>
    <col customWidth="1" min="4621" max="4621" style="1" width="15.140625"/>
    <col customWidth="1" min="4622" max="4622" style="1" width="19.85546875"/>
    <col customWidth="1" min="4623" max="4623" style="1" width="15"/>
    <col customWidth="1" min="4624" max="4624" style="1" width="18.85546875"/>
    <col customWidth="1" min="4625" max="4625" style="1" width="15.140625"/>
    <col customWidth="1" min="4626" max="4626" style="1" width="19.5703125"/>
    <col customWidth="1" min="4627" max="4627" style="1" width="105"/>
    <col customWidth="1" min="4628" max="4628" style="1" width="179.85546875"/>
    <col min="4629" max="4868" style="1" width="10.28515625"/>
    <col customWidth="1" min="4869" max="4869" style="1" width="10.140625"/>
    <col customWidth="1" min="4870" max="4870" style="1" width="85.28515625"/>
    <col customWidth="1" min="4871" max="4871" style="1" width="12.28515625"/>
    <col bestFit="1" customWidth="1" min="4872" max="4872" style="1" width="9.5703125"/>
    <col customWidth="1" min="4873" max="4873" style="1" width="9.85546875"/>
    <col customWidth="1" min="4874" max="4874" style="1" width="10.28515625"/>
    <col customWidth="1" min="4875" max="4875" style="1" width="15.28515625"/>
    <col customWidth="1" min="4876" max="4876" style="1" width="20.42578125"/>
    <col customWidth="1" min="4877" max="4877" style="1" width="15.140625"/>
    <col customWidth="1" min="4878" max="4878" style="1" width="19.85546875"/>
    <col customWidth="1" min="4879" max="4879" style="1" width="15"/>
    <col customWidth="1" min="4880" max="4880" style="1" width="18.85546875"/>
    <col customWidth="1" min="4881" max="4881" style="1" width="15.140625"/>
    <col customWidth="1" min="4882" max="4882" style="1" width="19.5703125"/>
    <col customWidth="1" min="4883" max="4883" style="1" width="105"/>
    <col customWidth="1" min="4884" max="4884" style="1" width="179.85546875"/>
    <col min="4885" max="5124" style="1" width="10.28515625"/>
    <col customWidth="1" min="5125" max="5125" style="1" width="10.140625"/>
    <col customWidth="1" min="5126" max="5126" style="1" width="85.28515625"/>
    <col customWidth="1" min="5127" max="5127" style="1" width="12.28515625"/>
    <col bestFit="1" customWidth="1" min="5128" max="5128" style="1" width="9.5703125"/>
    <col customWidth="1" min="5129" max="5129" style="1" width="9.85546875"/>
    <col customWidth="1" min="5130" max="5130" style="1" width="10.28515625"/>
    <col customWidth="1" min="5131" max="5131" style="1" width="15.28515625"/>
    <col customWidth="1" min="5132" max="5132" style="1" width="20.42578125"/>
    <col customWidth="1" min="5133" max="5133" style="1" width="15.140625"/>
    <col customWidth="1" min="5134" max="5134" style="1" width="19.85546875"/>
    <col customWidth="1" min="5135" max="5135" style="1" width="15"/>
    <col customWidth="1" min="5136" max="5136" style="1" width="18.85546875"/>
    <col customWidth="1" min="5137" max="5137" style="1" width="15.140625"/>
    <col customWidth="1" min="5138" max="5138" style="1" width="19.5703125"/>
    <col customWidth="1" min="5139" max="5139" style="1" width="105"/>
    <col customWidth="1" min="5140" max="5140" style="1" width="179.85546875"/>
    <col min="5141" max="5380" style="1" width="10.28515625"/>
    <col customWidth="1" min="5381" max="5381" style="1" width="10.140625"/>
    <col customWidth="1" min="5382" max="5382" style="1" width="85.28515625"/>
    <col customWidth="1" min="5383" max="5383" style="1" width="12.28515625"/>
    <col bestFit="1" customWidth="1" min="5384" max="5384" style="1" width="9.5703125"/>
    <col customWidth="1" min="5385" max="5385" style="1" width="9.85546875"/>
    <col customWidth="1" min="5386" max="5386" style="1" width="10.28515625"/>
    <col customWidth="1" min="5387" max="5387" style="1" width="15.28515625"/>
    <col customWidth="1" min="5388" max="5388" style="1" width="20.42578125"/>
    <col customWidth="1" min="5389" max="5389" style="1" width="15.140625"/>
    <col customWidth="1" min="5390" max="5390" style="1" width="19.85546875"/>
    <col customWidth="1" min="5391" max="5391" style="1" width="15"/>
    <col customWidth="1" min="5392" max="5392" style="1" width="18.85546875"/>
    <col customWidth="1" min="5393" max="5393" style="1" width="15.140625"/>
    <col customWidth="1" min="5394" max="5394" style="1" width="19.5703125"/>
    <col customWidth="1" min="5395" max="5395" style="1" width="105"/>
    <col customWidth="1" min="5396" max="5396" style="1" width="179.85546875"/>
    <col min="5397" max="5636" style="1" width="10.28515625"/>
    <col customWidth="1" min="5637" max="5637" style="1" width="10.140625"/>
    <col customWidth="1" min="5638" max="5638" style="1" width="85.28515625"/>
    <col customWidth="1" min="5639" max="5639" style="1" width="12.28515625"/>
    <col bestFit="1" customWidth="1" min="5640" max="5640" style="1" width="9.5703125"/>
    <col customWidth="1" min="5641" max="5641" style="1" width="9.85546875"/>
    <col customWidth="1" min="5642" max="5642" style="1" width="10.28515625"/>
    <col customWidth="1" min="5643" max="5643" style="1" width="15.28515625"/>
    <col customWidth="1" min="5644" max="5644" style="1" width="20.42578125"/>
    <col customWidth="1" min="5645" max="5645" style="1" width="15.140625"/>
    <col customWidth="1" min="5646" max="5646" style="1" width="19.85546875"/>
    <col customWidth="1" min="5647" max="5647" style="1" width="15"/>
    <col customWidth="1" min="5648" max="5648" style="1" width="18.85546875"/>
    <col customWidth="1" min="5649" max="5649" style="1" width="15.140625"/>
    <col customWidth="1" min="5650" max="5650" style="1" width="19.5703125"/>
    <col customWidth="1" min="5651" max="5651" style="1" width="105"/>
    <col customWidth="1" min="5652" max="5652" style="1" width="179.85546875"/>
    <col min="5653" max="5892" style="1" width="10.28515625"/>
    <col customWidth="1" min="5893" max="5893" style="1" width="10.140625"/>
    <col customWidth="1" min="5894" max="5894" style="1" width="85.28515625"/>
    <col customWidth="1" min="5895" max="5895" style="1" width="12.28515625"/>
    <col bestFit="1" customWidth="1" min="5896" max="5896" style="1" width="9.5703125"/>
    <col customWidth="1" min="5897" max="5897" style="1" width="9.85546875"/>
    <col customWidth="1" min="5898" max="5898" style="1" width="10.28515625"/>
    <col customWidth="1" min="5899" max="5899" style="1" width="15.28515625"/>
    <col customWidth="1" min="5900" max="5900" style="1" width="20.42578125"/>
    <col customWidth="1" min="5901" max="5901" style="1" width="15.140625"/>
    <col customWidth="1" min="5902" max="5902" style="1" width="19.85546875"/>
    <col customWidth="1" min="5903" max="5903" style="1" width="15"/>
    <col customWidth="1" min="5904" max="5904" style="1" width="18.85546875"/>
    <col customWidth="1" min="5905" max="5905" style="1" width="15.140625"/>
    <col customWidth="1" min="5906" max="5906" style="1" width="19.5703125"/>
    <col customWidth="1" min="5907" max="5907" style="1" width="105"/>
    <col customWidth="1" min="5908" max="5908" style="1" width="179.85546875"/>
    <col min="5909" max="6148" style="1" width="10.28515625"/>
    <col customWidth="1" min="6149" max="6149" style="1" width="10.140625"/>
    <col customWidth="1" min="6150" max="6150" style="1" width="85.28515625"/>
    <col customWidth="1" min="6151" max="6151" style="1" width="12.28515625"/>
    <col bestFit="1" customWidth="1" min="6152" max="6152" style="1" width="9.5703125"/>
    <col customWidth="1" min="6153" max="6153" style="1" width="9.85546875"/>
    <col customWidth="1" min="6154" max="6154" style="1" width="10.28515625"/>
    <col customWidth="1" min="6155" max="6155" style="1" width="15.28515625"/>
    <col customWidth="1" min="6156" max="6156" style="1" width="20.42578125"/>
    <col customWidth="1" min="6157" max="6157" style="1" width="15.140625"/>
    <col customWidth="1" min="6158" max="6158" style="1" width="19.85546875"/>
    <col customWidth="1" min="6159" max="6159" style="1" width="15"/>
    <col customWidth="1" min="6160" max="6160" style="1" width="18.85546875"/>
    <col customWidth="1" min="6161" max="6161" style="1" width="15.140625"/>
    <col customWidth="1" min="6162" max="6162" style="1" width="19.5703125"/>
    <col customWidth="1" min="6163" max="6163" style="1" width="105"/>
    <col customWidth="1" min="6164" max="6164" style="1" width="179.85546875"/>
    <col min="6165" max="6404" style="1" width="10.28515625"/>
    <col customWidth="1" min="6405" max="6405" style="1" width="10.140625"/>
    <col customWidth="1" min="6406" max="6406" style="1" width="85.28515625"/>
    <col customWidth="1" min="6407" max="6407" style="1" width="12.28515625"/>
    <col bestFit="1" customWidth="1" min="6408" max="6408" style="1" width="9.5703125"/>
    <col customWidth="1" min="6409" max="6409" style="1" width="9.85546875"/>
    <col customWidth="1" min="6410" max="6410" style="1" width="10.28515625"/>
    <col customWidth="1" min="6411" max="6411" style="1" width="15.28515625"/>
    <col customWidth="1" min="6412" max="6412" style="1" width="20.42578125"/>
    <col customWidth="1" min="6413" max="6413" style="1" width="15.140625"/>
    <col customWidth="1" min="6414" max="6414" style="1" width="19.85546875"/>
    <col customWidth="1" min="6415" max="6415" style="1" width="15"/>
    <col customWidth="1" min="6416" max="6416" style="1" width="18.85546875"/>
    <col customWidth="1" min="6417" max="6417" style="1" width="15.140625"/>
    <col customWidth="1" min="6418" max="6418" style="1" width="19.5703125"/>
    <col customWidth="1" min="6419" max="6419" style="1" width="105"/>
    <col customWidth="1" min="6420" max="6420" style="1" width="179.85546875"/>
    <col min="6421" max="6660" style="1" width="10.28515625"/>
    <col customWidth="1" min="6661" max="6661" style="1" width="10.140625"/>
    <col customWidth="1" min="6662" max="6662" style="1" width="85.28515625"/>
    <col customWidth="1" min="6663" max="6663" style="1" width="12.28515625"/>
    <col bestFit="1" customWidth="1" min="6664" max="6664" style="1" width="9.5703125"/>
    <col customWidth="1" min="6665" max="6665" style="1" width="9.85546875"/>
    <col customWidth="1" min="6666" max="6666" style="1" width="10.28515625"/>
    <col customWidth="1" min="6667" max="6667" style="1" width="15.28515625"/>
    <col customWidth="1" min="6668" max="6668" style="1" width="20.42578125"/>
    <col customWidth="1" min="6669" max="6669" style="1" width="15.140625"/>
    <col customWidth="1" min="6670" max="6670" style="1" width="19.85546875"/>
    <col customWidth="1" min="6671" max="6671" style="1" width="15"/>
    <col customWidth="1" min="6672" max="6672" style="1" width="18.85546875"/>
    <col customWidth="1" min="6673" max="6673" style="1" width="15.140625"/>
    <col customWidth="1" min="6674" max="6674" style="1" width="19.5703125"/>
    <col customWidth="1" min="6675" max="6675" style="1" width="105"/>
    <col customWidth="1" min="6676" max="6676" style="1" width="179.85546875"/>
    <col min="6677" max="6916" style="1" width="10.28515625"/>
    <col customWidth="1" min="6917" max="6917" style="1" width="10.140625"/>
    <col customWidth="1" min="6918" max="6918" style="1" width="85.28515625"/>
    <col customWidth="1" min="6919" max="6919" style="1" width="12.28515625"/>
    <col bestFit="1" customWidth="1" min="6920" max="6920" style="1" width="9.5703125"/>
    <col customWidth="1" min="6921" max="6921" style="1" width="9.85546875"/>
    <col customWidth="1" min="6922" max="6922" style="1" width="10.28515625"/>
    <col customWidth="1" min="6923" max="6923" style="1" width="15.28515625"/>
    <col customWidth="1" min="6924" max="6924" style="1" width="20.42578125"/>
    <col customWidth="1" min="6925" max="6925" style="1" width="15.140625"/>
    <col customWidth="1" min="6926" max="6926" style="1" width="19.85546875"/>
    <col customWidth="1" min="6927" max="6927" style="1" width="15"/>
    <col customWidth="1" min="6928" max="6928" style="1" width="18.85546875"/>
    <col customWidth="1" min="6929" max="6929" style="1" width="15.140625"/>
    <col customWidth="1" min="6930" max="6930" style="1" width="19.5703125"/>
    <col customWidth="1" min="6931" max="6931" style="1" width="105"/>
    <col customWidth="1" min="6932" max="6932" style="1" width="179.85546875"/>
    <col min="6933" max="7172" style="1" width="10.28515625"/>
    <col customWidth="1" min="7173" max="7173" style="1" width="10.140625"/>
    <col customWidth="1" min="7174" max="7174" style="1" width="85.28515625"/>
    <col customWidth="1" min="7175" max="7175" style="1" width="12.28515625"/>
    <col bestFit="1" customWidth="1" min="7176" max="7176" style="1" width="9.5703125"/>
    <col customWidth="1" min="7177" max="7177" style="1" width="9.85546875"/>
    <col customWidth="1" min="7178" max="7178" style="1" width="10.28515625"/>
    <col customWidth="1" min="7179" max="7179" style="1" width="15.28515625"/>
    <col customWidth="1" min="7180" max="7180" style="1" width="20.42578125"/>
    <col customWidth="1" min="7181" max="7181" style="1" width="15.140625"/>
    <col customWidth="1" min="7182" max="7182" style="1" width="19.85546875"/>
    <col customWidth="1" min="7183" max="7183" style="1" width="15"/>
    <col customWidth="1" min="7184" max="7184" style="1" width="18.85546875"/>
    <col customWidth="1" min="7185" max="7185" style="1" width="15.140625"/>
    <col customWidth="1" min="7186" max="7186" style="1" width="19.5703125"/>
    <col customWidth="1" min="7187" max="7187" style="1" width="105"/>
    <col customWidth="1" min="7188" max="7188" style="1" width="179.85546875"/>
    <col min="7189" max="7428" style="1" width="10.28515625"/>
    <col customWidth="1" min="7429" max="7429" style="1" width="10.140625"/>
    <col customWidth="1" min="7430" max="7430" style="1" width="85.28515625"/>
    <col customWidth="1" min="7431" max="7431" style="1" width="12.28515625"/>
    <col bestFit="1" customWidth="1" min="7432" max="7432" style="1" width="9.5703125"/>
    <col customWidth="1" min="7433" max="7433" style="1" width="9.85546875"/>
    <col customWidth="1" min="7434" max="7434" style="1" width="10.28515625"/>
    <col customWidth="1" min="7435" max="7435" style="1" width="15.28515625"/>
    <col customWidth="1" min="7436" max="7436" style="1" width="20.42578125"/>
    <col customWidth="1" min="7437" max="7437" style="1" width="15.140625"/>
    <col customWidth="1" min="7438" max="7438" style="1" width="19.85546875"/>
    <col customWidth="1" min="7439" max="7439" style="1" width="15"/>
    <col customWidth="1" min="7440" max="7440" style="1" width="18.85546875"/>
    <col customWidth="1" min="7441" max="7441" style="1" width="15.140625"/>
    <col customWidth="1" min="7442" max="7442" style="1" width="19.5703125"/>
    <col customWidth="1" min="7443" max="7443" style="1" width="105"/>
    <col customWidth="1" min="7444" max="7444" style="1" width="179.85546875"/>
    <col min="7445" max="7684" style="1" width="10.28515625"/>
    <col customWidth="1" min="7685" max="7685" style="1" width="10.140625"/>
    <col customWidth="1" min="7686" max="7686" style="1" width="85.28515625"/>
    <col customWidth="1" min="7687" max="7687" style="1" width="12.28515625"/>
    <col bestFit="1" customWidth="1" min="7688" max="7688" style="1" width="9.5703125"/>
    <col customWidth="1" min="7689" max="7689" style="1" width="9.85546875"/>
    <col customWidth="1" min="7690" max="7690" style="1" width="10.28515625"/>
    <col customWidth="1" min="7691" max="7691" style="1" width="15.28515625"/>
    <col customWidth="1" min="7692" max="7692" style="1" width="20.42578125"/>
    <col customWidth="1" min="7693" max="7693" style="1" width="15.140625"/>
    <col customWidth="1" min="7694" max="7694" style="1" width="19.85546875"/>
    <col customWidth="1" min="7695" max="7695" style="1" width="15"/>
    <col customWidth="1" min="7696" max="7696" style="1" width="18.85546875"/>
    <col customWidth="1" min="7697" max="7697" style="1" width="15.140625"/>
    <col customWidth="1" min="7698" max="7698" style="1" width="19.5703125"/>
    <col customWidth="1" min="7699" max="7699" style="1" width="105"/>
    <col customWidth="1" min="7700" max="7700" style="1" width="179.85546875"/>
    <col min="7701" max="7940" style="1" width="10.28515625"/>
    <col customWidth="1" min="7941" max="7941" style="1" width="10.140625"/>
    <col customWidth="1" min="7942" max="7942" style="1" width="85.28515625"/>
    <col customWidth="1" min="7943" max="7943" style="1" width="12.28515625"/>
    <col bestFit="1" customWidth="1" min="7944" max="7944" style="1" width="9.5703125"/>
    <col customWidth="1" min="7945" max="7945" style="1" width="9.85546875"/>
    <col customWidth="1" min="7946" max="7946" style="1" width="10.28515625"/>
    <col customWidth="1" min="7947" max="7947" style="1" width="15.28515625"/>
    <col customWidth="1" min="7948" max="7948" style="1" width="20.42578125"/>
    <col customWidth="1" min="7949" max="7949" style="1" width="15.140625"/>
    <col customWidth="1" min="7950" max="7950" style="1" width="19.85546875"/>
    <col customWidth="1" min="7951" max="7951" style="1" width="15"/>
    <col customWidth="1" min="7952" max="7952" style="1" width="18.85546875"/>
    <col customWidth="1" min="7953" max="7953" style="1" width="15.140625"/>
    <col customWidth="1" min="7954" max="7954" style="1" width="19.5703125"/>
    <col customWidth="1" min="7955" max="7955" style="1" width="105"/>
    <col customWidth="1" min="7956" max="7956" style="1" width="179.85546875"/>
    <col min="7957" max="8196" style="1" width="10.28515625"/>
    <col customWidth="1" min="8197" max="8197" style="1" width="10.140625"/>
    <col customWidth="1" min="8198" max="8198" style="1" width="85.28515625"/>
    <col customWidth="1" min="8199" max="8199" style="1" width="12.28515625"/>
    <col bestFit="1" customWidth="1" min="8200" max="8200" style="1" width="9.5703125"/>
    <col customWidth="1" min="8201" max="8201" style="1" width="9.85546875"/>
    <col customWidth="1" min="8202" max="8202" style="1" width="10.28515625"/>
    <col customWidth="1" min="8203" max="8203" style="1" width="15.28515625"/>
    <col customWidth="1" min="8204" max="8204" style="1" width="20.42578125"/>
    <col customWidth="1" min="8205" max="8205" style="1" width="15.140625"/>
    <col customWidth="1" min="8206" max="8206" style="1" width="19.85546875"/>
    <col customWidth="1" min="8207" max="8207" style="1" width="15"/>
    <col customWidth="1" min="8208" max="8208" style="1" width="18.85546875"/>
    <col customWidth="1" min="8209" max="8209" style="1" width="15.140625"/>
    <col customWidth="1" min="8210" max="8210" style="1" width="19.5703125"/>
    <col customWidth="1" min="8211" max="8211" style="1" width="105"/>
    <col customWidth="1" min="8212" max="8212" style="1" width="179.85546875"/>
    <col min="8213" max="8452" style="1" width="10.28515625"/>
    <col customWidth="1" min="8453" max="8453" style="1" width="10.140625"/>
    <col customWidth="1" min="8454" max="8454" style="1" width="85.28515625"/>
    <col customWidth="1" min="8455" max="8455" style="1" width="12.28515625"/>
    <col bestFit="1" customWidth="1" min="8456" max="8456" style="1" width="9.5703125"/>
    <col customWidth="1" min="8457" max="8457" style="1" width="9.85546875"/>
    <col customWidth="1" min="8458" max="8458" style="1" width="10.28515625"/>
    <col customWidth="1" min="8459" max="8459" style="1" width="15.28515625"/>
    <col customWidth="1" min="8460" max="8460" style="1" width="20.42578125"/>
    <col customWidth="1" min="8461" max="8461" style="1" width="15.140625"/>
    <col customWidth="1" min="8462" max="8462" style="1" width="19.85546875"/>
    <col customWidth="1" min="8463" max="8463" style="1" width="15"/>
    <col customWidth="1" min="8464" max="8464" style="1" width="18.85546875"/>
    <col customWidth="1" min="8465" max="8465" style="1" width="15.140625"/>
    <col customWidth="1" min="8466" max="8466" style="1" width="19.5703125"/>
    <col customWidth="1" min="8467" max="8467" style="1" width="105"/>
    <col customWidth="1" min="8468" max="8468" style="1" width="179.85546875"/>
    <col min="8469" max="8708" style="1" width="10.28515625"/>
    <col customWidth="1" min="8709" max="8709" style="1" width="10.140625"/>
    <col customWidth="1" min="8710" max="8710" style="1" width="85.28515625"/>
    <col customWidth="1" min="8711" max="8711" style="1" width="12.28515625"/>
    <col bestFit="1" customWidth="1" min="8712" max="8712" style="1" width="9.5703125"/>
    <col customWidth="1" min="8713" max="8713" style="1" width="9.85546875"/>
    <col customWidth="1" min="8714" max="8714" style="1" width="10.28515625"/>
    <col customWidth="1" min="8715" max="8715" style="1" width="15.28515625"/>
    <col customWidth="1" min="8716" max="8716" style="1" width="20.42578125"/>
    <col customWidth="1" min="8717" max="8717" style="1" width="15.140625"/>
    <col customWidth="1" min="8718" max="8718" style="1" width="19.85546875"/>
    <col customWidth="1" min="8719" max="8719" style="1" width="15"/>
    <col customWidth="1" min="8720" max="8720" style="1" width="18.85546875"/>
    <col customWidth="1" min="8721" max="8721" style="1" width="15.140625"/>
    <col customWidth="1" min="8722" max="8722" style="1" width="19.5703125"/>
    <col customWidth="1" min="8723" max="8723" style="1" width="105"/>
    <col customWidth="1" min="8724" max="8724" style="1" width="179.85546875"/>
    <col min="8725" max="8964" style="1" width="10.28515625"/>
    <col customWidth="1" min="8965" max="8965" style="1" width="10.140625"/>
    <col customWidth="1" min="8966" max="8966" style="1" width="85.28515625"/>
    <col customWidth="1" min="8967" max="8967" style="1" width="12.28515625"/>
    <col bestFit="1" customWidth="1" min="8968" max="8968" style="1" width="9.5703125"/>
    <col customWidth="1" min="8969" max="8969" style="1" width="9.85546875"/>
    <col customWidth="1" min="8970" max="8970" style="1" width="10.28515625"/>
    <col customWidth="1" min="8971" max="8971" style="1" width="15.28515625"/>
    <col customWidth="1" min="8972" max="8972" style="1" width="20.42578125"/>
    <col customWidth="1" min="8973" max="8973" style="1" width="15.140625"/>
    <col customWidth="1" min="8974" max="8974" style="1" width="19.85546875"/>
    <col customWidth="1" min="8975" max="8975" style="1" width="15"/>
    <col customWidth="1" min="8976" max="8976" style="1" width="18.85546875"/>
    <col customWidth="1" min="8977" max="8977" style="1" width="15.140625"/>
    <col customWidth="1" min="8978" max="8978" style="1" width="19.5703125"/>
    <col customWidth="1" min="8979" max="8979" style="1" width="105"/>
    <col customWidth="1" min="8980" max="8980" style="1" width="179.85546875"/>
    <col min="8981" max="9220" style="1" width="10.28515625"/>
    <col customWidth="1" min="9221" max="9221" style="1" width="10.140625"/>
    <col customWidth="1" min="9222" max="9222" style="1" width="85.28515625"/>
    <col customWidth="1" min="9223" max="9223" style="1" width="12.28515625"/>
    <col bestFit="1" customWidth="1" min="9224" max="9224" style="1" width="9.5703125"/>
    <col customWidth="1" min="9225" max="9225" style="1" width="9.85546875"/>
    <col customWidth="1" min="9226" max="9226" style="1" width="10.28515625"/>
    <col customWidth="1" min="9227" max="9227" style="1" width="15.28515625"/>
    <col customWidth="1" min="9228" max="9228" style="1" width="20.42578125"/>
    <col customWidth="1" min="9229" max="9229" style="1" width="15.140625"/>
    <col customWidth="1" min="9230" max="9230" style="1" width="19.85546875"/>
    <col customWidth="1" min="9231" max="9231" style="1" width="15"/>
    <col customWidth="1" min="9232" max="9232" style="1" width="18.85546875"/>
    <col customWidth="1" min="9233" max="9233" style="1" width="15.140625"/>
    <col customWidth="1" min="9234" max="9234" style="1" width="19.5703125"/>
    <col customWidth="1" min="9235" max="9235" style="1" width="105"/>
    <col customWidth="1" min="9236" max="9236" style="1" width="179.85546875"/>
    <col min="9237" max="9476" style="1" width="10.28515625"/>
    <col customWidth="1" min="9477" max="9477" style="1" width="10.140625"/>
    <col customWidth="1" min="9478" max="9478" style="1" width="85.28515625"/>
    <col customWidth="1" min="9479" max="9479" style="1" width="12.28515625"/>
    <col bestFit="1" customWidth="1" min="9480" max="9480" style="1" width="9.5703125"/>
    <col customWidth="1" min="9481" max="9481" style="1" width="9.85546875"/>
    <col customWidth="1" min="9482" max="9482" style="1" width="10.28515625"/>
    <col customWidth="1" min="9483" max="9483" style="1" width="15.28515625"/>
    <col customWidth="1" min="9484" max="9484" style="1" width="20.42578125"/>
    <col customWidth="1" min="9485" max="9485" style="1" width="15.140625"/>
    <col customWidth="1" min="9486" max="9486" style="1" width="19.85546875"/>
    <col customWidth="1" min="9487" max="9487" style="1" width="15"/>
    <col customWidth="1" min="9488" max="9488" style="1" width="18.85546875"/>
    <col customWidth="1" min="9489" max="9489" style="1" width="15.140625"/>
    <col customWidth="1" min="9490" max="9490" style="1" width="19.5703125"/>
    <col customWidth="1" min="9491" max="9491" style="1" width="105"/>
    <col customWidth="1" min="9492" max="9492" style="1" width="179.85546875"/>
    <col min="9493" max="9732" style="1" width="10.28515625"/>
    <col customWidth="1" min="9733" max="9733" style="1" width="10.140625"/>
    <col customWidth="1" min="9734" max="9734" style="1" width="85.28515625"/>
    <col customWidth="1" min="9735" max="9735" style="1" width="12.28515625"/>
    <col bestFit="1" customWidth="1" min="9736" max="9736" style="1" width="9.5703125"/>
    <col customWidth="1" min="9737" max="9737" style="1" width="9.85546875"/>
    <col customWidth="1" min="9738" max="9738" style="1" width="10.28515625"/>
    <col customWidth="1" min="9739" max="9739" style="1" width="15.28515625"/>
    <col customWidth="1" min="9740" max="9740" style="1" width="20.42578125"/>
    <col customWidth="1" min="9741" max="9741" style="1" width="15.140625"/>
    <col customWidth="1" min="9742" max="9742" style="1" width="19.85546875"/>
    <col customWidth="1" min="9743" max="9743" style="1" width="15"/>
    <col customWidth="1" min="9744" max="9744" style="1" width="18.85546875"/>
    <col customWidth="1" min="9745" max="9745" style="1" width="15.140625"/>
    <col customWidth="1" min="9746" max="9746" style="1" width="19.5703125"/>
    <col customWidth="1" min="9747" max="9747" style="1" width="105"/>
    <col customWidth="1" min="9748" max="9748" style="1" width="179.85546875"/>
    <col min="9749" max="9988" style="1" width="10.28515625"/>
    <col customWidth="1" min="9989" max="9989" style="1" width="10.140625"/>
    <col customWidth="1" min="9990" max="9990" style="1" width="85.28515625"/>
    <col customWidth="1" min="9991" max="9991" style="1" width="12.28515625"/>
    <col bestFit="1" customWidth="1" min="9992" max="9992" style="1" width="9.5703125"/>
    <col customWidth="1" min="9993" max="9993" style="1" width="9.85546875"/>
    <col customWidth="1" min="9994" max="9994" style="1" width="10.28515625"/>
    <col customWidth="1" min="9995" max="9995" style="1" width="15.28515625"/>
    <col customWidth="1" min="9996" max="9996" style="1" width="20.42578125"/>
    <col customWidth="1" min="9997" max="9997" style="1" width="15.140625"/>
    <col customWidth="1" min="9998" max="9998" style="1" width="19.85546875"/>
    <col customWidth="1" min="9999" max="9999" style="1" width="15"/>
    <col customWidth="1" min="10000" max="10000" style="1" width="18.85546875"/>
    <col customWidth="1" min="10001" max="10001" style="1" width="15.140625"/>
    <col customWidth="1" min="10002" max="10002" style="1" width="19.5703125"/>
    <col customWidth="1" min="10003" max="10003" style="1" width="105"/>
    <col customWidth="1" min="10004" max="10004" style="1" width="179.85546875"/>
    <col min="10005" max="10244" style="1" width="10.28515625"/>
    <col customWidth="1" min="10245" max="10245" style="1" width="10.140625"/>
    <col customWidth="1" min="10246" max="10246" style="1" width="85.28515625"/>
    <col customWidth="1" min="10247" max="10247" style="1" width="12.28515625"/>
    <col bestFit="1" customWidth="1" min="10248" max="10248" style="1" width="9.5703125"/>
    <col customWidth="1" min="10249" max="10249" style="1" width="9.85546875"/>
    <col customWidth="1" min="10250" max="10250" style="1" width="10.28515625"/>
    <col customWidth="1" min="10251" max="10251" style="1" width="15.28515625"/>
    <col customWidth="1" min="10252" max="10252" style="1" width="20.42578125"/>
    <col customWidth="1" min="10253" max="10253" style="1" width="15.140625"/>
    <col customWidth="1" min="10254" max="10254" style="1" width="19.85546875"/>
    <col customWidth="1" min="10255" max="10255" style="1" width="15"/>
    <col customWidth="1" min="10256" max="10256" style="1" width="18.85546875"/>
    <col customWidth="1" min="10257" max="10257" style="1" width="15.140625"/>
    <col customWidth="1" min="10258" max="10258" style="1" width="19.5703125"/>
    <col customWidth="1" min="10259" max="10259" style="1" width="105"/>
    <col customWidth="1" min="10260" max="10260" style="1" width="179.85546875"/>
    <col min="10261" max="10500" style="1" width="10.28515625"/>
    <col customWidth="1" min="10501" max="10501" style="1" width="10.140625"/>
    <col customWidth="1" min="10502" max="10502" style="1" width="85.28515625"/>
    <col customWidth="1" min="10503" max="10503" style="1" width="12.28515625"/>
    <col bestFit="1" customWidth="1" min="10504" max="10504" style="1" width="9.5703125"/>
    <col customWidth="1" min="10505" max="10505" style="1" width="9.85546875"/>
    <col customWidth="1" min="10506" max="10506" style="1" width="10.28515625"/>
    <col customWidth="1" min="10507" max="10507" style="1" width="15.28515625"/>
    <col customWidth="1" min="10508" max="10508" style="1" width="20.42578125"/>
    <col customWidth="1" min="10509" max="10509" style="1" width="15.140625"/>
    <col customWidth="1" min="10510" max="10510" style="1" width="19.85546875"/>
    <col customWidth="1" min="10511" max="10511" style="1" width="15"/>
    <col customWidth="1" min="10512" max="10512" style="1" width="18.85546875"/>
    <col customWidth="1" min="10513" max="10513" style="1" width="15.140625"/>
    <col customWidth="1" min="10514" max="10514" style="1" width="19.5703125"/>
    <col customWidth="1" min="10515" max="10515" style="1" width="105"/>
    <col customWidth="1" min="10516" max="10516" style="1" width="179.85546875"/>
    <col min="10517" max="10756" style="1" width="10.28515625"/>
    <col customWidth="1" min="10757" max="10757" style="1" width="10.140625"/>
    <col customWidth="1" min="10758" max="10758" style="1" width="85.28515625"/>
    <col customWidth="1" min="10759" max="10759" style="1" width="12.28515625"/>
    <col bestFit="1" customWidth="1" min="10760" max="10760" style="1" width="9.5703125"/>
    <col customWidth="1" min="10761" max="10761" style="1" width="9.85546875"/>
    <col customWidth="1" min="10762" max="10762" style="1" width="10.28515625"/>
    <col customWidth="1" min="10763" max="10763" style="1" width="15.28515625"/>
    <col customWidth="1" min="10764" max="10764" style="1" width="20.42578125"/>
    <col customWidth="1" min="10765" max="10765" style="1" width="15.140625"/>
    <col customWidth="1" min="10766" max="10766" style="1" width="19.85546875"/>
    <col customWidth="1" min="10767" max="10767" style="1" width="15"/>
    <col customWidth="1" min="10768" max="10768" style="1" width="18.85546875"/>
    <col customWidth="1" min="10769" max="10769" style="1" width="15.140625"/>
    <col customWidth="1" min="10770" max="10770" style="1" width="19.5703125"/>
    <col customWidth="1" min="10771" max="10771" style="1" width="105"/>
    <col customWidth="1" min="10772" max="10772" style="1" width="179.85546875"/>
    <col min="10773" max="11012" style="1" width="10.28515625"/>
    <col customWidth="1" min="11013" max="11013" style="1" width="10.140625"/>
    <col customWidth="1" min="11014" max="11014" style="1" width="85.28515625"/>
    <col customWidth="1" min="11015" max="11015" style="1" width="12.28515625"/>
    <col bestFit="1" customWidth="1" min="11016" max="11016" style="1" width="9.5703125"/>
    <col customWidth="1" min="11017" max="11017" style="1" width="9.85546875"/>
    <col customWidth="1" min="11018" max="11018" style="1" width="10.28515625"/>
    <col customWidth="1" min="11019" max="11019" style="1" width="15.28515625"/>
    <col customWidth="1" min="11020" max="11020" style="1" width="20.42578125"/>
    <col customWidth="1" min="11021" max="11021" style="1" width="15.140625"/>
    <col customWidth="1" min="11022" max="11022" style="1" width="19.85546875"/>
    <col customWidth="1" min="11023" max="11023" style="1" width="15"/>
    <col customWidth="1" min="11024" max="11024" style="1" width="18.85546875"/>
    <col customWidth="1" min="11025" max="11025" style="1" width="15.140625"/>
    <col customWidth="1" min="11026" max="11026" style="1" width="19.5703125"/>
    <col customWidth="1" min="11027" max="11027" style="1" width="105"/>
    <col customWidth="1" min="11028" max="11028" style="1" width="179.85546875"/>
    <col min="11029" max="11268" style="1" width="10.28515625"/>
    <col customWidth="1" min="11269" max="11269" style="1" width="10.140625"/>
    <col customWidth="1" min="11270" max="11270" style="1" width="85.28515625"/>
    <col customWidth="1" min="11271" max="11271" style="1" width="12.28515625"/>
    <col bestFit="1" customWidth="1" min="11272" max="11272" style="1" width="9.5703125"/>
    <col customWidth="1" min="11273" max="11273" style="1" width="9.85546875"/>
    <col customWidth="1" min="11274" max="11274" style="1" width="10.28515625"/>
    <col customWidth="1" min="11275" max="11275" style="1" width="15.28515625"/>
    <col customWidth="1" min="11276" max="11276" style="1" width="20.42578125"/>
    <col customWidth="1" min="11277" max="11277" style="1" width="15.140625"/>
    <col customWidth="1" min="11278" max="11278" style="1" width="19.85546875"/>
    <col customWidth="1" min="11279" max="11279" style="1" width="15"/>
    <col customWidth="1" min="11280" max="11280" style="1" width="18.85546875"/>
    <col customWidth="1" min="11281" max="11281" style="1" width="15.140625"/>
    <col customWidth="1" min="11282" max="11282" style="1" width="19.5703125"/>
    <col customWidth="1" min="11283" max="11283" style="1" width="105"/>
    <col customWidth="1" min="11284" max="11284" style="1" width="179.85546875"/>
    <col min="11285" max="11524" style="1" width="10.28515625"/>
    <col customWidth="1" min="11525" max="11525" style="1" width="10.140625"/>
    <col customWidth="1" min="11526" max="11526" style="1" width="85.28515625"/>
    <col customWidth="1" min="11527" max="11527" style="1" width="12.28515625"/>
    <col bestFit="1" customWidth="1" min="11528" max="11528" style="1" width="9.5703125"/>
    <col customWidth="1" min="11529" max="11529" style="1" width="9.85546875"/>
    <col customWidth="1" min="11530" max="11530" style="1" width="10.28515625"/>
    <col customWidth="1" min="11531" max="11531" style="1" width="15.28515625"/>
    <col customWidth="1" min="11532" max="11532" style="1" width="20.42578125"/>
    <col customWidth="1" min="11533" max="11533" style="1" width="15.140625"/>
    <col customWidth="1" min="11534" max="11534" style="1" width="19.85546875"/>
    <col customWidth="1" min="11535" max="11535" style="1" width="15"/>
    <col customWidth="1" min="11536" max="11536" style="1" width="18.85546875"/>
    <col customWidth="1" min="11537" max="11537" style="1" width="15.140625"/>
    <col customWidth="1" min="11538" max="11538" style="1" width="19.5703125"/>
    <col customWidth="1" min="11539" max="11539" style="1" width="105"/>
    <col customWidth="1" min="11540" max="11540" style="1" width="179.85546875"/>
    <col min="11541" max="11780" style="1" width="10.28515625"/>
    <col customWidth="1" min="11781" max="11781" style="1" width="10.140625"/>
    <col customWidth="1" min="11782" max="11782" style="1" width="85.28515625"/>
    <col customWidth="1" min="11783" max="11783" style="1" width="12.28515625"/>
    <col bestFit="1" customWidth="1" min="11784" max="11784" style="1" width="9.5703125"/>
    <col customWidth="1" min="11785" max="11785" style="1" width="9.85546875"/>
    <col customWidth="1" min="11786" max="11786" style="1" width="10.28515625"/>
    <col customWidth="1" min="11787" max="11787" style="1" width="15.28515625"/>
    <col customWidth="1" min="11788" max="11788" style="1" width="20.42578125"/>
    <col customWidth="1" min="11789" max="11789" style="1" width="15.140625"/>
    <col customWidth="1" min="11790" max="11790" style="1" width="19.85546875"/>
    <col customWidth="1" min="11791" max="11791" style="1" width="15"/>
    <col customWidth="1" min="11792" max="11792" style="1" width="18.85546875"/>
    <col customWidth="1" min="11793" max="11793" style="1" width="15.140625"/>
    <col customWidth="1" min="11794" max="11794" style="1" width="19.5703125"/>
    <col customWidth="1" min="11795" max="11795" style="1" width="105"/>
    <col customWidth="1" min="11796" max="11796" style="1" width="179.85546875"/>
    <col min="11797" max="12036" style="1" width="10.28515625"/>
    <col customWidth="1" min="12037" max="12037" style="1" width="10.140625"/>
    <col customWidth="1" min="12038" max="12038" style="1" width="85.28515625"/>
    <col customWidth="1" min="12039" max="12039" style="1" width="12.28515625"/>
    <col bestFit="1" customWidth="1" min="12040" max="12040" style="1" width="9.5703125"/>
    <col customWidth="1" min="12041" max="12041" style="1" width="9.85546875"/>
    <col customWidth="1" min="12042" max="12042" style="1" width="10.28515625"/>
    <col customWidth="1" min="12043" max="12043" style="1" width="15.28515625"/>
    <col customWidth="1" min="12044" max="12044" style="1" width="20.42578125"/>
    <col customWidth="1" min="12045" max="12045" style="1" width="15.140625"/>
    <col customWidth="1" min="12046" max="12046" style="1" width="19.85546875"/>
    <col customWidth="1" min="12047" max="12047" style="1" width="15"/>
    <col customWidth="1" min="12048" max="12048" style="1" width="18.85546875"/>
    <col customWidth="1" min="12049" max="12049" style="1" width="15.140625"/>
    <col customWidth="1" min="12050" max="12050" style="1" width="19.5703125"/>
    <col customWidth="1" min="12051" max="12051" style="1" width="105"/>
    <col customWidth="1" min="12052" max="12052" style="1" width="179.85546875"/>
    <col min="12053" max="12292" style="1" width="10.28515625"/>
    <col customWidth="1" min="12293" max="12293" style="1" width="10.140625"/>
    <col customWidth="1" min="12294" max="12294" style="1" width="85.28515625"/>
    <col customWidth="1" min="12295" max="12295" style="1" width="12.28515625"/>
    <col bestFit="1" customWidth="1" min="12296" max="12296" style="1" width="9.5703125"/>
    <col customWidth="1" min="12297" max="12297" style="1" width="9.85546875"/>
    <col customWidth="1" min="12298" max="12298" style="1" width="10.28515625"/>
    <col customWidth="1" min="12299" max="12299" style="1" width="15.28515625"/>
    <col customWidth="1" min="12300" max="12300" style="1" width="20.42578125"/>
    <col customWidth="1" min="12301" max="12301" style="1" width="15.140625"/>
    <col customWidth="1" min="12302" max="12302" style="1" width="19.85546875"/>
    <col customWidth="1" min="12303" max="12303" style="1" width="15"/>
    <col customWidth="1" min="12304" max="12304" style="1" width="18.85546875"/>
    <col customWidth="1" min="12305" max="12305" style="1" width="15.140625"/>
    <col customWidth="1" min="12306" max="12306" style="1" width="19.5703125"/>
    <col customWidth="1" min="12307" max="12307" style="1" width="105"/>
    <col customWidth="1" min="12308" max="12308" style="1" width="179.85546875"/>
    <col min="12309" max="12548" style="1" width="10.28515625"/>
    <col customWidth="1" min="12549" max="12549" style="1" width="10.140625"/>
    <col customWidth="1" min="12550" max="12550" style="1" width="85.28515625"/>
    <col customWidth="1" min="12551" max="12551" style="1" width="12.28515625"/>
    <col bestFit="1" customWidth="1" min="12552" max="12552" style="1" width="9.5703125"/>
    <col customWidth="1" min="12553" max="12553" style="1" width="9.85546875"/>
    <col customWidth="1" min="12554" max="12554" style="1" width="10.28515625"/>
    <col customWidth="1" min="12555" max="12555" style="1" width="15.28515625"/>
    <col customWidth="1" min="12556" max="12556" style="1" width="20.42578125"/>
    <col customWidth="1" min="12557" max="12557" style="1" width="15.140625"/>
    <col customWidth="1" min="12558" max="12558" style="1" width="19.85546875"/>
    <col customWidth="1" min="12559" max="12559" style="1" width="15"/>
    <col customWidth="1" min="12560" max="12560" style="1" width="18.85546875"/>
    <col customWidth="1" min="12561" max="12561" style="1" width="15.140625"/>
    <col customWidth="1" min="12562" max="12562" style="1" width="19.5703125"/>
    <col customWidth="1" min="12563" max="12563" style="1" width="105"/>
    <col customWidth="1" min="12564" max="12564" style="1" width="179.85546875"/>
    <col min="12565" max="12804" style="1" width="10.28515625"/>
    <col customWidth="1" min="12805" max="12805" style="1" width="10.140625"/>
    <col customWidth="1" min="12806" max="12806" style="1" width="85.28515625"/>
    <col customWidth="1" min="12807" max="12807" style="1" width="12.28515625"/>
    <col bestFit="1" customWidth="1" min="12808" max="12808" style="1" width="9.5703125"/>
    <col customWidth="1" min="12809" max="12809" style="1" width="9.85546875"/>
    <col customWidth="1" min="12810" max="12810" style="1" width="10.28515625"/>
    <col customWidth="1" min="12811" max="12811" style="1" width="15.28515625"/>
    <col customWidth="1" min="12812" max="12812" style="1" width="20.42578125"/>
    <col customWidth="1" min="12813" max="12813" style="1" width="15.140625"/>
    <col customWidth="1" min="12814" max="12814" style="1" width="19.85546875"/>
    <col customWidth="1" min="12815" max="12815" style="1" width="15"/>
    <col customWidth="1" min="12816" max="12816" style="1" width="18.85546875"/>
    <col customWidth="1" min="12817" max="12817" style="1" width="15.140625"/>
    <col customWidth="1" min="12818" max="12818" style="1" width="19.5703125"/>
    <col customWidth="1" min="12819" max="12819" style="1" width="105"/>
    <col customWidth="1" min="12820" max="12820" style="1" width="179.85546875"/>
    <col min="12821" max="13060" style="1" width="10.28515625"/>
    <col customWidth="1" min="13061" max="13061" style="1" width="10.140625"/>
    <col customWidth="1" min="13062" max="13062" style="1" width="85.28515625"/>
    <col customWidth="1" min="13063" max="13063" style="1" width="12.28515625"/>
    <col bestFit="1" customWidth="1" min="13064" max="13064" style="1" width="9.5703125"/>
    <col customWidth="1" min="13065" max="13065" style="1" width="9.85546875"/>
    <col customWidth="1" min="13066" max="13066" style="1" width="10.28515625"/>
    <col customWidth="1" min="13067" max="13067" style="1" width="15.28515625"/>
    <col customWidth="1" min="13068" max="13068" style="1" width="20.42578125"/>
    <col customWidth="1" min="13069" max="13069" style="1" width="15.140625"/>
    <col customWidth="1" min="13070" max="13070" style="1" width="19.85546875"/>
    <col customWidth="1" min="13071" max="13071" style="1" width="15"/>
    <col customWidth="1" min="13072" max="13072" style="1" width="18.85546875"/>
    <col customWidth="1" min="13073" max="13073" style="1" width="15.140625"/>
    <col customWidth="1" min="13074" max="13074" style="1" width="19.5703125"/>
    <col customWidth="1" min="13075" max="13075" style="1" width="105"/>
    <col customWidth="1" min="13076" max="13076" style="1" width="179.85546875"/>
    <col min="13077" max="13316" style="1" width="10.28515625"/>
    <col customWidth="1" min="13317" max="13317" style="1" width="10.140625"/>
    <col customWidth="1" min="13318" max="13318" style="1" width="85.28515625"/>
    <col customWidth="1" min="13319" max="13319" style="1" width="12.28515625"/>
    <col bestFit="1" customWidth="1" min="13320" max="13320" style="1" width="9.5703125"/>
    <col customWidth="1" min="13321" max="13321" style="1" width="9.85546875"/>
    <col customWidth="1" min="13322" max="13322" style="1" width="10.28515625"/>
    <col customWidth="1" min="13323" max="13323" style="1" width="15.28515625"/>
    <col customWidth="1" min="13324" max="13324" style="1" width="20.42578125"/>
    <col customWidth="1" min="13325" max="13325" style="1" width="15.140625"/>
    <col customWidth="1" min="13326" max="13326" style="1" width="19.85546875"/>
    <col customWidth="1" min="13327" max="13327" style="1" width="15"/>
    <col customWidth="1" min="13328" max="13328" style="1" width="18.85546875"/>
    <col customWidth="1" min="13329" max="13329" style="1" width="15.140625"/>
    <col customWidth="1" min="13330" max="13330" style="1" width="19.5703125"/>
    <col customWidth="1" min="13331" max="13331" style="1" width="105"/>
    <col customWidth="1" min="13332" max="13332" style="1" width="179.85546875"/>
    <col min="13333" max="13572" style="1" width="10.28515625"/>
    <col customWidth="1" min="13573" max="13573" style="1" width="10.140625"/>
    <col customWidth="1" min="13574" max="13574" style="1" width="85.28515625"/>
    <col customWidth="1" min="13575" max="13575" style="1" width="12.28515625"/>
    <col bestFit="1" customWidth="1" min="13576" max="13576" style="1" width="9.5703125"/>
    <col customWidth="1" min="13577" max="13577" style="1" width="9.85546875"/>
    <col customWidth="1" min="13578" max="13578" style="1" width="10.28515625"/>
    <col customWidth="1" min="13579" max="13579" style="1" width="15.28515625"/>
    <col customWidth="1" min="13580" max="13580" style="1" width="20.42578125"/>
    <col customWidth="1" min="13581" max="13581" style="1" width="15.140625"/>
    <col customWidth="1" min="13582" max="13582" style="1" width="19.85546875"/>
    <col customWidth="1" min="13583" max="13583" style="1" width="15"/>
    <col customWidth="1" min="13584" max="13584" style="1" width="18.85546875"/>
    <col customWidth="1" min="13585" max="13585" style="1" width="15.140625"/>
    <col customWidth="1" min="13586" max="13586" style="1" width="19.5703125"/>
    <col customWidth="1" min="13587" max="13587" style="1" width="105"/>
    <col customWidth="1" min="13588" max="13588" style="1" width="179.85546875"/>
    <col min="13589" max="13828" style="1" width="10.28515625"/>
    <col customWidth="1" min="13829" max="13829" style="1" width="10.140625"/>
    <col customWidth="1" min="13830" max="13830" style="1" width="85.28515625"/>
    <col customWidth="1" min="13831" max="13831" style="1" width="12.28515625"/>
    <col bestFit="1" customWidth="1" min="13832" max="13832" style="1" width="9.5703125"/>
    <col customWidth="1" min="13833" max="13833" style="1" width="9.85546875"/>
    <col customWidth="1" min="13834" max="13834" style="1" width="10.28515625"/>
    <col customWidth="1" min="13835" max="13835" style="1" width="15.28515625"/>
    <col customWidth="1" min="13836" max="13836" style="1" width="20.42578125"/>
    <col customWidth="1" min="13837" max="13837" style="1" width="15.140625"/>
    <col customWidth="1" min="13838" max="13838" style="1" width="19.85546875"/>
    <col customWidth="1" min="13839" max="13839" style="1" width="15"/>
    <col customWidth="1" min="13840" max="13840" style="1" width="18.85546875"/>
    <col customWidth="1" min="13841" max="13841" style="1" width="15.140625"/>
    <col customWidth="1" min="13842" max="13842" style="1" width="19.5703125"/>
    <col customWidth="1" min="13843" max="13843" style="1" width="105"/>
    <col customWidth="1" min="13844" max="13844" style="1" width="179.85546875"/>
    <col min="13845" max="14084" style="1" width="10.28515625"/>
    <col customWidth="1" min="14085" max="14085" style="1" width="10.140625"/>
    <col customWidth="1" min="14086" max="14086" style="1" width="85.28515625"/>
    <col customWidth="1" min="14087" max="14087" style="1" width="12.28515625"/>
    <col bestFit="1" customWidth="1" min="14088" max="14088" style="1" width="9.5703125"/>
    <col customWidth="1" min="14089" max="14089" style="1" width="9.85546875"/>
    <col customWidth="1" min="14090" max="14090" style="1" width="10.28515625"/>
    <col customWidth="1" min="14091" max="14091" style="1" width="15.28515625"/>
    <col customWidth="1" min="14092" max="14092" style="1" width="20.42578125"/>
    <col customWidth="1" min="14093" max="14093" style="1" width="15.140625"/>
    <col customWidth="1" min="14094" max="14094" style="1" width="19.85546875"/>
    <col customWidth="1" min="14095" max="14095" style="1" width="15"/>
    <col customWidth="1" min="14096" max="14096" style="1" width="18.85546875"/>
    <col customWidth="1" min="14097" max="14097" style="1" width="15.140625"/>
    <col customWidth="1" min="14098" max="14098" style="1" width="19.5703125"/>
    <col customWidth="1" min="14099" max="14099" style="1" width="105"/>
    <col customWidth="1" min="14100" max="14100" style="1" width="179.85546875"/>
    <col min="14101" max="14340" style="1" width="10.28515625"/>
    <col customWidth="1" min="14341" max="14341" style="1" width="10.140625"/>
    <col customWidth="1" min="14342" max="14342" style="1" width="85.28515625"/>
    <col customWidth="1" min="14343" max="14343" style="1" width="12.28515625"/>
    <col bestFit="1" customWidth="1" min="14344" max="14344" style="1" width="9.5703125"/>
    <col customWidth="1" min="14345" max="14345" style="1" width="9.85546875"/>
    <col customWidth="1" min="14346" max="14346" style="1" width="10.28515625"/>
    <col customWidth="1" min="14347" max="14347" style="1" width="15.28515625"/>
    <col customWidth="1" min="14348" max="14348" style="1" width="20.42578125"/>
    <col customWidth="1" min="14349" max="14349" style="1" width="15.140625"/>
    <col customWidth="1" min="14350" max="14350" style="1" width="19.85546875"/>
    <col customWidth="1" min="14351" max="14351" style="1" width="15"/>
    <col customWidth="1" min="14352" max="14352" style="1" width="18.85546875"/>
    <col customWidth="1" min="14353" max="14353" style="1" width="15.140625"/>
    <col customWidth="1" min="14354" max="14354" style="1" width="19.5703125"/>
    <col customWidth="1" min="14355" max="14355" style="1" width="105"/>
    <col customWidth="1" min="14356" max="14356" style="1" width="179.85546875"/>
    <col min="14357" max="14596" style="1" width="10.28515625"/>
    <col customWidth="1" min="14597" max="14597" style="1" width="10.140625"/>
    <col customWidth="1" min="14598" max="14598" style="1" width="85.28515625"/>
    <col customWidth="1" min="14599" max="14599" style="1" width="12.28515625"/>
    <col bestFit="1" customWidth="1" min="14600" max="14600" style="1" width="9.5703125"/>
    <col customWidth="1" min="14601" max="14601" style="1" width="9.85546875"/>
    <col customWidth="1" min="14602" max="14602" style="1" width="10.28515625"/>
    <col customWidth="1" min="14603" max="14603" style="1" width="15.28515625"/>
    <col customWidth="1" min="14604" max="14604" style="1" width="20.42578125"/>
    <col customWidth="1" min="14605" max="14605" style="1" width="15.140625"/>
    <col customWidth="1" min="14606" max="14606" style="1" width="19.85546875"/>
    <col customWidth="1" min="14607" max="14607" style="1" width="15"/>
    <col customWidth="1" min="14608" max="14608" style="1" width="18.85546875"/>
    <col customWidth="1" min="14609" max="14609" style="1" width="15.140625"/>
    <col customWidth="1" min="14610" max="14610" style="1" width="19.5703125"/>
    <col customWidth="1" min="14611" max="14611" style="1" width="105"/>
    <col customWidth="1" min="14612" max="14612" style="1" width="179.85546875"/>
    <col min="14613" max="14852" style="1" width="10.28515625"/>
    <col customWidth="1" min="14853" max="14853" style="1" width="10.140625"/>
    <col customWidth="1" min="14854" max="14854" style="1" width="85.28515625"/>
    <col customWidth="1" min="14855" max="14855" style="1" width="12.28515625"/>
    <col bestFit="1" customWidth="1" min="14856" max="14856" style="1" width="9.5703125"/>
    <col customWidth="1" min="14857" max="14857" style="1" width="9.85546875"/>
    <col customWidth="1" min="14858" max="14858" style="1" width="10.28515625"/>
    <col customWidth="1" min="14859" max="14859" style="1" width="15.28515625"/>
    <col customWidth="1" min="14860" max="14860" style="1" width="20.42578125"/>
    <col customWidth="1" min="14861" max="14861" style="1" width="15.140625"/>
    <col customWidth="1" min="14862" max="14862" style="1" width="19.85546875"/>
    <col customWidth="1" min="14863" max="14863" style="1" width="15"/>
    <col customWidth="1" min="14864" max="14864" style="1" width="18.85546875"/>
    <col customWidth="1" min="14865" max="14865" style="1" width="15.140625"/>
    <col customWidth="1" min="14866" max="14866" style="1" width="19.5703125"/>
    <col customWidth="1" min="14867" max="14867" style="1" width="105"/>
    <col customWidth="1" min="14868" max="14868" style="1" width="179.85546875"/>
    <col min="14869" max="15108" style="1" width="10.28515625"/>
    <col customWidth="1" min="15109" max="15109" style="1" width="10.140625"/>
    <col customWidth="1" min="15110" max="15110" style="1" width="85.28515625"/>
    <col customWidth="1" min="15111" max="15111" style="1" width="12.28515625"/>
    <col bestFit="1" customWidth="1" min="15112" max="15112" style="1" width="9.5703125"/>
    <col customWidth="1" min="15113" max="15113" style="1" width="9.85546875"/>
    <col customWidth="1" min="15114" max="15114" style="1" width="10.28515625"/>
    <col customWidth="1" min="15115" max="15115" style="1" width="15.28515625"/>
    <col customWidth="1" min="15116" max="15116" style="1" width="20.42578125"/>
    <col customWidth="1" min="15117" max="15117" style="1" width="15.140625"/>
    <col customWidth="1" min="15118" max="15118" style="1" width="19.85546875"/>
    <col customWidth="1" min="15119" max="15119" style="1" width="15"/>
    <col customWidth="1" min="15120" max="15120" style="1" width="18.85546875"/>
    <col customWidth="1" min="15121" max="15121" style="1" width="15.140625"/>
    <col customWidth="1" min="15122" max="15122" style="1" width="19.5703125"/>
    <col customWidth="1" min="15123" max="15123" style="1" width="105"/>
    <col customWidth="1" min="15124" max="15124" style="1" width="179.85546875"/>
    <col min="15125" max="15364" style="1" width="10.28515625"/>
    <col customWidth="1" min="15365" max="15365" style="1" width="10.140625"/>
    <col customWidth="1" min="15366" max="15366" style="1" width="85.28515625"/>
    <col customWidth="1" min="15367" max="15367" style="1" width="12.28515625"/>
    <col bestFit="1" customWidth="1" min="15368" max="15368" style="1" width="9.5703125"/>
    <col customWidth="1" min="15369" max="15369" style="1" width="9.85546875"/>
    <col customWidth="1" min="15370" max="15370" style="1" width="10.28515625"/>
    <col customWidth="1" min="15371" max="15371" style="1" width="15.28515625"/>
    <col customWidth="1" min="15372" max="15372" style="1" width="20.42578125"/>
    <col customWidth="1" min="15373" max="15373" style="1" width="15.140625"/>
    <col customWidth="1" min="15374" max="15374" style="1" width="19.85546875"/>
    <col customWidth="1" min="15375" max="15375" style="1" width="15"/>
    <col customWidth="1" min="15376" max="15376" style="1" width="18.85546875"/>
    <col customWidth="1" min="15377" max="15377" style="1" width="15.140625"/>
    <col customWidth="1" min="15378" max="15378" style="1" width="19.5703125"/>
    <col customWidth="1" min="15379" max="15379" style="1" width="105"/>
    <col customWidth="1" min="15380" max="15380" style="1" width="179.85546875"/>
    <col min="15381" max="15620" style="1" width="10.28515625"/>
    <col customWidth="1" min="15621" max="15621" style="1" width="10.140625"/>
    <col customWidth="1" min="15622" max="15622" style="1" width="85.28515625"/>
    <col customWidth="1" min="15623" max="15623" style="1" width="12.28515625"/>
    <col bestFit="1" customWidth="1" min="15624" max="15624" style="1" width="9.5703125"/>
    <col customWidth="1" min="15625" max="15625" style="1" width="9.85546875"/>
    <col customWidth="1" min="15626" max="15626" style="1" width="10.28515625"/>
    <col customWidth="1" min="15627" max="15627" style="1" width="15.28515625"/>
    <col customWidth="1" min="15628" max="15628" style="1" width="20.42578125"/>
    <col customWidth="1" min="15629" max="15629" style="1" width="15.140625"/>
    <col customWidth="1" min="15630" max="15630" style="1" width="19.85546875"/>
    <col customWidth="1" min="15631" max="15631" style="1" width="15"/>
    <col customWidth="1" min="15632" max="15632" style="1" width="18.85546875"/>
    <col customWidth="1" min="15633" max="15633" style="1" width="15.140625"/>
    <col customWidth="1" min="15634" max="15634" style="1" width="19.5703125"/>
    <col customWidth="1" min="15635" max="15635" style="1" width="105"/>
    <col customWidth="1" min="15636" max="15636" style="1" width="179.85546875"/>
    <col min="15637" max="15876" style="1" width="10.28515625"/>
    <col customWidth="1" min="15877" max="15877" style="1" width="10.140625"/>
    <col customWidth="1" min="15878" max="15878" style="1" width="85.28515625"/>
    <col customWidth="1" min="15879" max="15879" style="1" width="12.28515625"/>
    <col bestFit="1" customWidth="1" min="15880" max="15880" style="1" width="9.5703125"/>
    <col customWidth="1" min="15881" max="15881" style="1" width="9.85546875"/>
    <col customWidth="1" min="15882" max="15882" style="1" width="10.28515625"/>
    <col customWidth="1" min="15883" max="15883" style="1" width="15.28515625"/>
    <col customWidth="1" min="15884" max="15884" style="1" width="20.42578125"/>
    <col customWidth="1" min="15885" max="15885" style="1" width="15.140625"/>
    <col customWidth="1" min="15886" max="15886" style="1" width="19.85546875"/>
    <col customWidth="1" min="15887" max="15887" style="1" width="15"/>
    <col customWidth="1" min="15888" max="15888" style="1" width="18.85546875"/>
    <col customWidth="1" min="15889" max="15889" style="1" width="15.140625"/>
    <col customWidth="1" min="15890" max="15890" style="1" width="19.5703125"/>
    <col customWidth="1" min="15891" max="15891" style="1" width="105"/>
    <col customWidth="1" min="15892" max="15892" style="1" width="179.85546875"/>
    <col min="15893" max="16132" style="1" width="10.28515625"/>
    <col customWidth="1" min="16133" max="16133" style="1" width="10.140625"/>
    <col customWidth="1" min="16134" max="16134" style="1" width="85.28515625"/>
    <col customWidth="1" min="16135" max="16135" style="1" width="12.28515625"/>
    <col bestFit="1" customWidth="1" min="16136" max="16136" style="1" width="9.5703125"/>
    <col customWidth="1" min="16137" max="16137" style="1" width="9.85546875"/>
    <col customWidth="1" min="16138" max="16138" style="1" width="10.28515625"/>
    <col customWidth="1" min="16139" max="16139" style="1" width="15.28515625"/>
    <col customWidth="1" min="16140" max="16140" style="1" width="20.42578125"/>
    <col customWidth="1" min="16141" max="16141" style="1" width="15.140625"/>
    <col customWidth="1" min="16142" max="16142" style="1" width="19.85546875"/>
    <col customWidth="1" min="16143" max="16143" style="1" width="15"/>
    <col customWidth="1" min="16144" max="16144" style="1" width="18.85546875"/>
    <col customWidth="1" min="16145" max="16145" style="1" width="15.140625"/>
    <col customWidth="1" min="16146" max="16146" style="1" width="19.5703125"/>
    <col customWidth="1" min="16147" max="16147" style="1" width="105"/>
    <col customWidth="1" min="16148" max="16148" style="1" width="179.85546875"/>
    <col min="16149" max="16384" style="1" width="10.28515625"/>
  </cols>
  <sheetData>
    <row r="1" ht="17.25">
      <c r="A1" s="8"/>
      <c r="B1" s="9"/>
      <c r="C1" s="10"/>
      <c r="D1" s="11"/>
      <c r="E1" s="12"/>
      <c r="F1" s="13"/>
      <c r="G1" s="13"/>
      <c r="H1" s="13"/>
      <c r="I1" s="13"/>
      <c r="J1" s="13"/>
      <c r="K1" s="14"/>
      <c r="L1" s="14"/>
      <c r="M1" s="13"/>
      <c r="N1" s="13"/>
      <c r="O1" s="14"/>
      <c r="P1" s="14"/>
      <c r="Q1" s="14"/>
      <c r="R1" s="15" t="s">
        <v>0</v>
      </c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</row>
    <row r="2" ht="17.25">
      <c r="A2" s="8"/>
      <c r="B2" s="9"/>
      <c r="C2" s="10"/>
      <c r="D2" s="11"/>
      <c r="E2" s="12"/>
      <c r="F2" s="13"/>
      <c r="G2" s="13"/>
      <c r="H2" s="13"/>
      <c r="I2" s="13"/>
      <c r="J2" s="13"/>
      <c r="K2" s="14"/>
      <c r="L2" s="14"/>
      <c r="M2" s="13"/>
      <c r="N2" s="13"/>
      <c r="O2" s="14"/>
      <c r="P2" s="14"/>
      <c r="Q2" s="14"/>
      <c r="R2" s="15" t="s">
        <v>1</v>
      </c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</row>
    <row r="3" ht="17.25">
      <c r="A3" s="8"/>
      <c r="B3" s="9"/>
      <c r="C3" s="10"/>
      <c r="D3" s="11"/>
      <c r="E3" s="12"/>
      <c r="F3" s="13"/>
      <c r="G3" s="13"/>
      <c r="H3" s="13"/>
      <c r="I3" s="13"/>
      <c r="J3" s="13"/>
      <c r="K3" s="14"/>
      <c r="L3" s="14"/>
      <c r="M3" s="13"/>
      <c r="N3" s="13"/>
      <c r="O3" s="14"/>
      <c r="P3" s="14"/>
      <c r="Q3" s="14"/>
      <c r="R3" s="15" t="s">
        <v>2</v>
      </c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</row>
    <row r="4" ht="17.25">
      <c r="A4" s="8"/>
      <c r="B4" s="9"/>
      <c r="C4" s="10"/>
      <c r="D4" s="11"/>
      <c r="E4" s="12"/>
      <c r="F4" s="13"/>
      <c r="G4" s="13"/>
      <c r="H4" s="13"/>
      <c r="I4" s="13"/>
      <c r="J4" s="13"/>
      <c r="K4" s="14"/>
      <c r="L4" s="14"/>
      <c r="M4" s="13"/>
      <c r="N4" s="13"/>
      <c r="O4" s="14"/>
      <c r="P4" s="14"/>
      <c r="Q4" s="14"/>
      <c r="R4" s="15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</row>
    <row r="5" ht="17.25">
      <c r="A5" s="8"/>
      <c r="B5" s="9"/>
      <c r="C5" s="10"/>
      <c r="D5" s="11"/>
      <c r="E5" s="12"/>
      <c r="F5" s="13"/>
      <c r="G5" s="13"/>
      <c r="H5" s="13"/>
      <c r="I5" s="13"/>
      <c r="J5" s="13"/>
      <c r="K5" s="14"/>
      <c r="L5" s="14"/>
      <c r="M5" s="13"/>
      <c r="N5" s="13"/>
      <c r="O5" s="14"/>
      <c r="P5" s="14"/>
      <c r="Q5" s="14"/>
      <c r="R5" s="15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</row>
    <row r="6">
      <c r="A6" s="16" t="s">
        <v>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</row>
    <row r="7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</row>
    <row r="8">
      <c r="A8" s="8"/>
      <c r="B8" s="9"/>
      <c r="C8" s="10"/>
      <c r="D8" s="11"/>
      <c r="E8" s="12"/>
      <c r="F8" s="13"/>
      <c r="G8" s="13"/>
      <c r="H8" s="13"/>
      <c r="I8" s="13"/>
      <c r="J8" s="13"/>
      <c r="K8" s="14"/>
      <c r="L8" s="14"/>
      <c r="M8" s="13"/>
      <c r="N8" s="13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</row>
    <row r="9" ht="63.75" customHeight="1">
      <c r="A9" s="17" t="s">
        <v>4</v>
      </c>
      <c r="B9" s="17"/>
      <c r="C9" s="10"/>
      <c r="D9" s="11"/>
      <c r="E9" s="12"/>
      <c r="F9" s="13"/>
      <c r="G9" s="13"/>
      <c r="H9" s="13"/>
      <c r="I9" s="13"/>
      <c r="J9" s="13"/>
      <c r="K9" s="14"/>
      <c r="L9" s="14"/>
      <c r="M9" s="13"/>
      <c r="N9" s="13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</row>
    <row r="10">
      <c r="A10" s="8"/>
      <c r="B10" s="18" t="s">
        <v>5</v>
      </c>
      <c r="C10" s="10"/>
      <c r="D10" s="11"/>
      <c r="E10" s="12"/>
      <c r="F10" s="13"/>
      <c r="G10" s="13"/>
      <c r="H10" s="13"/>
      <c r="I10" s="13"/>
      <c r="J10" s="13"/>
      <c r="K10" s="14"/>
      <c r="L10" s="14"/>
      <c r="M10" s="13"/>
      <c r="N10" s="13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</row>
    <row r="11" ht="17.25">
      <c r="A11" s="8"/>
      <c r="B11" s="19" t="s">
        <v>6</v>
      </c>
      <c r="C11" s="10"/>
      <c r="D11" s="11"/>
      <c r="E11" s="12"/>
      <c r="F11" s="13"/>
      <c r="G11" s="13"/>
      <c r="H11" s="13"/>
      <c r="I11" s="13"/>
      <c r="J11" s="13"/>
      <c r="K11" s="14"/>
      <c r="L11" s="14"/>
      <c r="M11" s="13"/>
      <c r="N11" s="13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</row>
    <row r="12" ht="15.75" customHeight="1">
      <c r="A12" s="20" t="s">
        <v>7</v>
      </c>
      <c r="B12" s="20"/>
      <c r="C12" s="10"/>
      <c r="D12" s="11"/>
      <c r="E12" s="12"/>
      <c r="F12" s="13"/>
      <c r="G12" s="13"/>
      <c r="H12" s="13"/>
      <c r="I12" s="13"/>
      <c r="J12" s="13"/>
      <c r="K12" s="14"/>
      <c r="L12" s="14"/>
      <c r="M12" s="13"/>
      <c r="N12" s="13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</row>
    <row r="13" ht="17.25">
      <c r="A13" s="8"/>
      <c r="B13" s="19"/>
      <c r="C13" s="10"/>
      <c r="D13" s="11"/>
      <c r="E13" s="12"/>
      <c r="F13" s="13"/>
      <c r="G13" s="13"/>
      <c r="H13" s="13"/>
      <c r="I13" s="13"/>
      <c r="J13" s="13"/>
      <c r="K13" s="14"/>
      <c r="L13" s="14"/>
      <c r="M13" s="13"/>
      <c r="N13" s="13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</row>
    <row r="14" ht="64.5" customHeight="1">
      <c r="A14" s="17" t="s">
        <v>8</v>
      </c>
      <c r="B14" s="17"/>
      <c r="C14" s="10"/>
      <c r="D14" s="11"/>
      <c r="E14" s="12"/>
      <c r="F14" s="13"/>
      <c r="G14" s="13"/>
      <c r="H14" s="13"/>
      <c r="I14" s="13"/>
      <c r="J14" s="13"/>
      <c r="K14" s="14"/>
      <c r="L14" s="14"/>
      <c r="M14" s="13"/>
      <c r="N14" s="13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</row>
    <row r="15">
      <c r="A15" s="21" t="s">
        <v>9</v>
      </c>
      <c r="B15" s="21"/>
      <c r="C15" s="10"/>
      <c r="D15" s="11"/>
      <c r="E15" s="12"/>
      <c r="F15" s="13"/>
      <c r="G15" s="13"/>
      <c r="H15" s="13"/>
      <c r="I15" s="13"/>
      <c r="J15" s="13"/>
      <c r="K15" s="14"/>
      <c r="L15" s="14"/>
      <c r="M15" s="13"/>
      <c r="N15" s="13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</row>
    <row r="16">
      <c r="A16" s="14"/>
      <c r="B16" s="14"/>
      <c r="C16" s="14"/>
      <c r="D16" s="13"/>
      <c r="E16" s="13"/>
      <c r="F16" s="13"/>
      <c r="G16" s="13"/>
      <c r="H16" s="13"/>
      <c r="I16" s="13"/>
      <c r="J16" s="13"/>
      <c r="K16" s="14"/>
      <c r="L16" s="14"/>
      <c r="M16" s="13"/>
      <c r="N16" s="13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</row>
    <row r="17">
      <c r="A17" s="14"/>
      <c r="B17" s="14"/>
      <c r="C17" s="14"/>
      <c r="D17" s="13"/>
      <c r="E17" s="13"/>
      <c r="F17" s="13"/>
      <c r="G17" s="13"/>
      <c r="H17" s="13"/>
      <c r="I17" s="13"/>
      <c r="J17" s="13"/>
      <c r="K17" s="14"/>
      <c r="L17" s="14"/>
      <c r="M17" s="13"/>
      <c r="N17" s="13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</row>
    <row r="18" ht="18.75" customHeight="1">
      <c r="A18" s="22" t="s">
        <v>10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</row>
    <row r="19" ht="45.75" customHeight="1">
      <c r="A19" s="23" t="s">
        <v>11</v>
      </c>
      <c r="B19" s="24" t="s">
        <v>12</v>
      </c>
      <c r="C19" s="25" t="s">
        <v>13</v>
      </c>
      <c r="D19" s="26" t="s">
        <v>14</v>
      </c>
      <c r="E19" s="26" t="s">
        <v>15</v>
      </c>
      <c r="F19" s="26" t="s">
        <v>16</v>
      </c>
      <c r="G19" s="27" t="s">
        <v>17</v>
      </c>
      <c r="H19" s="27"/>
      <c r="I19" s="27" t="s">
        <v>18</v>
      </c>
      <c r="J19" s="27"/>
      <c r="K19" s="27" t="s">
        <v>19</v>
      </c>
      <c r="L19" s="27"/>
      <c r="M19" s="27" t="s">
        <v>20</v>
      </c>
      <c r="N19" s="27"/>
      <c r="O19" s="27" t="s">
        <v>21</v>
      </c>
      <c r="P19" s="27"/>
      <c r="Q19" s="28" t="s">
        <v>22</v>
      </c>
      <c r="R19" s="29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</row>
    <row r="20" ht="82.5" customHeight="1">
      <c r="A20" s="30"/>
      <c r="B20" s="31"/>
      <c r="C20" s="32"/>
      <c r="D20" s="33" t="s">
        <v>23</v>
      </c>
      <c r="E20" s="33" t="s">
        <v>23</v>
      </c>
      <c r="F20" s="33" t="s">
        <v>24</v>
      </c>
      <c r="G20" s="34" t="s">
        <v>25</v>
      </c>
      <c r="H20" s="35" t="s">
        <v>23</v>
      </c>
      <c r="I20" s="34" t="s">
        <v>25</v>
      </c>
      <c r="J20" s="35" t="s">
        <v>26</v>
      </c>
      <c r="K20" s="34" t="s">
        <v>25</v>
      </c>
      <c r="L20" s="35" t="s">
        <v>26</v>
      </c>
      <c r="M20" s="34" t="s">
        <v>25</v>
      </c>
      <c r="N20" s="35" t="s">
        <v>26</v>
      </c>
      <c r="O20" s="34" t="s">
        <v>25</v>
      </c>
      <c r="P20" s="35" t="s">
        <v>26</v>
      </c>
      <c r="Q20" s="35" t="s">
        <v>25</v>
      </c>
      <c r="R20" s="36" t="s">
        <v>26</v>
      </c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</row>
    <row r="21" s="37" customFormat="1" ht="16.5">
      <c r="A21" s="38">
        <v>1</v>
      </c>
      <c r="B21" s="39">
        <v>2</v>
      </c>
      <c r="C21" s="40">
        <v>3</v>
      </c>
      <c r="D21" s="41">
        <v>4</v>
      </c>
      <c r="E21" s="42">
        <v>5</v>
      </c>
      <c r="F21" s="43">
        <v>6</v>
      </c>
      <c r="G21" s="42">
        <v>7</v>
      </c>
      <c r="H21" s="43">
        <v>8</v>
      </c>
      <c r="I21" s="42">
        <v>9</v>
      </c>
      <c r="J21" s="43">
        <v>10</v>
      </c>
      <c r="K21" s="42">
        <v>11</v>
      </c>
      <c r="L21" s="43">
        <v>12</v>
      </c>
      <c r="M21" s="42">
        <v>13</v>
      </c>
      <c r="N21" s="43">
        <v>14</v>
      </c>
      <c r="O21" s="42">
        <v>15</v>
      </c>
      <c r="P21" s="39">
        <v>12</v>
      </c>
      <c r="Q21" s="38" t="s">
        <v>27</v>
      </c>
      <c r="R21" s="44">
        <v>17</v>
      </c>
      <c r="S21" s="14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</row>
    <row r="22" s="37" customFormat="1" ht="17.25">
      <c r="A22" s="46" t="s">
        <v>28</v>
      </c>
      <c r="B22" s="47"/>
      <c r="C22" s="47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  <c r="S22" s="14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</row>
    <row r="23" s="37" customFormat="1" ht="15">
      <c r="A23" s="50" t="s">
        <v>29</v>
      </c>
      <c r="B23" s="51" t="s">
        <v>30</v>
      </c>
      <c r="C23" s="52" t="s">
        <v>31</v>
      </c>
      <c r="D23" s="53" t="s">
        <v>32</v>
      </c>
      <c r="E23" s="54" t="s">
        <v>32</v>
      </c>
      <c r="F23" s="54" t="s">
        <v>32</v>
      </c>
      <c r="G23" s="55">
        <v>54.136800000000001</v>
      </c>
      <c r="H23" s="56">
        <f t="shared" ref="H23:P24" si="0">H24+H25+H26</f>
        <v>0</v>
      </c>
      <c r="I23" s="55">
        <f t="shared" ref="I23:O78" si="1">G23*1.2</f>
        <v>64.964159999999993</v>
      </c>
      <c r="J23" s="57">
        <f t="shared" ref="J23:P23" si="2">J24+J28+J29+J30+J31+J32+J33+J34+J37</f>
        <v>0</v>
      </c>
      <c r="K23" s="55">
        <f t="shared" ref="K23:K24" si="3">I23*1.2</f>
        <v>77.956991999999985</v>
      </c>
      <c r="L23" s="57">
        <f t="shared" si="2"/>
        <v>0</v>
      </c>
      <c r="M23" s="55">
        <f t="shared" ref="M23:M24" si="4">K23*1.2</f>
        <v>93.548390399999974</v>
      </c>
      <c r="N23" s="57">
        <f t="shared" si="2"/>
        <v>0</v>
      </c>
      <c r="O23" s="55">
        <f t="shared" ref="O23:O24" si="5">M23*1.2</f>
        <v>112.25806847999996</v>
      </c>
      <c r="P23" s="57">
        <f t="shared" si="2"/>
        <v>0</v>
      </c>
      <c r="Q23" s="58">
        <f t="shared" ref="Q23:Q86" si="6">G23+I23+K23+M23+O23</f>
        <v>402.86441087999992</v>
      </c>
      <c r="R23" s="59">
        <f t="shared" ref="R23:R86" si="7">P23+N23+L23+J23+H23</f>
        <v>0</v>
      </c>
      <c r="S23" s="14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</row>
    <row r="24" s="37" customFormat="1" ht="15">
      <c r="A24" s="60" t="s">
        <v>33</v>
      </c>
      <c r="B24" s="61" t="s">
        <v>34</v>
      </c>
      <c r="C24" s="62" t="s">
        <v>31</v>
      </c>
      <c r="D24" s="63" t="s">
        <v>32</v>
      </c>
      <c r="E24" s="64" t="s">
        <v>32</v>
      </c>
      <c r="F24" s="64" t="s">
        <v>32</v>
      </c>
      <c r="G24" s="65">
        <v>0</v>
      </c>
      <c r="H24" s="66">
        <f t="shared" si="0"/>
        <v>0</v>
      </c>
      <c r="I24" s="65">
        <f t="shared" si="1"/>
        <v>0</v>
      </c>
      <c r="J24" s="67">
        <f t="shared" si="0"/>
        <v>0</v>
      </c>
      <c r="K24" s="65">
        <f t="shared" si="3"/>
        <v>0</v>
      </c>
      <c r="L24" s="67">
        <f t="shared" si="0"/>
        <v>0</v>
      </c>
      <c r="M24" s="65">
        <f t="shared" si="4"/>
        <v>0</v>
      </c>
      <c r="N24" s="67">
        <f t="shared" si="0"/>
        <v>0</v>
      </c>
      <c r="O24" s="65">
        <f t="shared" si="5"/>
        <v>0</v>
      </c>
      <c r="P24" s="67">
        <f t="shared" si="0"/>
        <v>0</v>
      </c>
      <c r="Q24" s="68">
        <f t="shared" si="6"/>
        <v>0</v>
      </c>
      <c r="R24" s="69">
        <f t="shared" si="7"/>
        <v>0</v>
      </c>
      <c r="S24" s="14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</row>
    <row r="25" s="37" customFormat="1" ht="30">
      <c r="A25" s="60" t="s">
        <v>35</v>
      </c>
      <c r="B25" s="70" t="s">
        <v>36</v>
      </c>
      <c r="C25" s="62" t="s">
        <v>31</v>
      </c>
      <c r="D25" s="63" t="s">
        <v>32</v>
      </c>
      <c r="E25" s="64" t="s">
        <v>32</v>
      </c>
      <c r="F25" s="64" t="s">
        <v>32</v>
      </c>
      <c r="G25" s="65">
        <v>0</v>
      </c>
      <c r="H25" s="66">
        <v>0</v>
      </c>
      <c r="I25" s="65">
        <f t="shared" si="1"/>
        <v>0</v>
      </c>
      <c r="J25" s="67">
        <v>0</v>
      </c>
      <c r="K25" s="65">
        <f t="shared" si="1"/>
        <v>0</v>
      </c>
      <c r="L25" s="67">
        <v>0</v>
      </c>
      <c r="M25" s="65">
        <f t="shared" si="1"/>
        <v>0</v>
      </c>
      <c r="N25" s="67">
        <v>0</v>
      </c>
      <c r="O25" s="65">
        <f t="shared" si="1"/>
        <v>0</v>
      </c>
      <c r="P25" s="67">
        <v>0</v>
      </c>
      <c r="Q25" s="68">
        <f t="shared" si="6"/>
        <v>0</v>
      </c>
      <c r="R25" s="69">
        <f t="shared" si="7"/>
        <v>0</v>
      </c>
      <c r="S25" s="14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</row>
    <row r="26" s="37" customFormat="1" ht="30">
      <c r="A26" s="60" t="s">
        <v>37</v>
      </c>
      <c r="B26" s="70" t="s">
        <v>38</v>
      </c>
      <c r="C26" s="62" t="s">
        <v>31</v>
      </c>
      <c r="D26" s="63" t="s">
        <v>32</v>
      </c>
      <c r="E26" s="64" t="s">
        <v>32</v>
      </c>
      <c r="F26" s="64" t="s">
        <v>32</v>
      </c>
      <c r="G26" s="65">
        <v>0</v>
      </c>
      <c r="H26" s="66">
        <v>0</v>
      </c>
      <c r="I26" s="65">
        <f t="shared" si="1"/>
        <v>0</v>
      </c>
      <c r="J26" s="67">
        <v>0</v>
      </c>
      <c r="K26" s="65">
        <f t="shared" si="1"/>
        <v>0</v>
      </c>
      <c r="L26" s="67">
        <v>0</v>
      </c>
      <c r="M26" s="65">
        <f t="shared" si="1"/>
        <v>0</v>
      </c>
      <c r="N26" s="67">
        <v>0</v>
      </c>
      <c r="O26" s="65">
        <f t="shared" si="1"/>
        <v>0</v>
      </c>
      <c r="P26" s="67">
        <v>0</v>
      </c>
      <c r="Q26" s="68">
        <f t="shared" si="6"/>
        <v>0</v>
      </c>
      <c r="R26" s="69">
        <f t="shared" si="7"/>
        <v>0</v>
      </c>
      <c r="S26" s="14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</row>
    <row r="27" s="37" customFormat="1" ht="30">
      <c r="A27" s="60" t="s">
        <v>39</v>
      </c>
      <c r="B27" s="70" t="s">
        <v>40</v>
      </c>
      <c r="C27" s="62" t="s">
        <v>31</v>
      </c>
      <c r="D27" s="63" t="s">
        <v>32</v>
      </c>
      <c r="E27" s="64" t="s">
        <v>32</v>
      </c>
      <c r="F27" s="64" t="s">
        <v>32</v>
      </c>
      <c r="G27" s="65">
        <v>0</v>
      </c>
      <c r="H27" s="66">
        <v>0</v>
      </c>
      <c r="I27" s="65">
        <f t="shared" si="1"/>
        <v>0</v>
      </c>
      <c r="J27" s="67">
        <v>0</v>
      </c>
      <c r="K27" s="65">
        <f t="shared" si="1"/>
        <v>0</v>
      </c>
      <c r="L27" s="67">
        <v>0</v>
      </c>
      <c r="M27" s="65">
        <f t="shared" si="1"/>
        <v>0</v>
      </c>
      <c r="N27" s="67">
        <v>0</v>
      </c>
      <c r="O27" s="65">
        <f t="shared" si="1"/>
        <v>0</v>
      </c>
      <c r="P27" s="67">
        <v>0</v>
      </c>
      <c r="Q27" s="68">
        <f t="shared" si="6"/>
        <v>0</v>
      </c>
      <c r="R27" s="69">
        <f t="shared" si="7"/>
        <v>0</v>
      </c>
      <c r="S27" s="14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</row>
    <row r="28" s="37" customFormat="1" ht="15">
      <c r="A28" s="60" t="s">
        <v>41</v>
      </c>
      <c r="B28" s="61" t="s">
        <v>42</v>
      </c>
      <c r="C28" s="62" t="s">
        <v>31</v>
      </c>
      <c r="D28" s="63" t="s">
        <v>32</v>
      </c>
      <c r="E28" s="64" t="s">
        <v>32</v>
      </c>
      <c r="F28" s="64" t="s">
        <v>32</v>
      </c>
      <c r="G28" s="65">
        <v>0</v>
      </c>
      <c r="H28" s="66">
        <v>0</v>
      </c>
      <c r="I28" s="65">
        <f t="shared" si="1"/>
        <v>0</v>
      </c>
      <c r="J28" s="67">
        <v>0</v>
      </c>
      <c r="K28" s="65">
        <f t="shared" si="1"/>
        <v>0</v>
      </c>
      <c r="L28" s="67">
        <v>0</v>
      </c>
      <c r="M28" s="65">
        <f t="shared" si="1"/>
        <v>0</v>
      </c>
      <c r="N28" s="67">
        <v>0</v>
      </c>
      <c r="O28" s="65">
        <f t="shared" si="1"/>
        <v>0</v>
      </c>
      <c r="P28" s="67">
        <v>0</v>
      </c>
      <c r="Q28" s="68">
        <f t="shared" si="6"/>
        <v>0</v>
      </c>
      <c r="R28" s="69">
        <f t="shared" si="7"/>
        <v>0</v>
      </c>
      <c r="S28" s="14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</row>
    <row r="29" s="37" customFormat="1" ht="15">
      <c r="A29" s="60" t="s">
        <v>43</v>
      </c>
      <c r="B29" s="61" t="s">
        <v>44</v>
      </c>
      <c r="C29" s="62" t="s">
        <v>31</v>
      </c>
      <c r="D29" s="63" t="s">
        <v>32</v>
      </c>
      <c r="E29" s="64" t="s">
        <v>32</v>
      </c>
      <c r="F29" s="64" t="s">
        <v>32</v>
      </c>
      <c r="G29" s="65">
        <v>54.136800000000001</v>
      </c>
      <c r="H29" s="66">
        <v>0</v>
      </c>
      <c r="I29" s="65">
        <f t="shared" si="1"/>
        <v>64.964159999999993</v>
      </c>
      <c r="J29" s="67">
        <v>0</v>
      </c>
      <c r="K29" s="65">
        <f t="shared" si="1"/>
        <v>77.956991999999985</v>
      </c>
      <c r="L29" s="67">
        <v>0</v>
      </c>
      <c r="M29" s="65">
        <f t="shared" si="1"/>
        <v>93.548390399999974</v>
      </c>
      <c r="N29" s="67">
        <v>0</v>
      </c>
      <c r="O29" s="65">
        <f t="shared" si="1"/>
        <v>112.25806847999996</v>
      </c>
      <c r="P29" s="67">
        <v>0</v>
      </c>
      <c r="Q29" s="68">
        <f t="shared" si="6"/>
        <v>402.86441087999992</v>
      </c>
      <c r="R29" s="69">
        <f t="shared" si="7"/>
        <v>0</v>
      </c>
      <c r="S29" s="14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</row>
    <row r="30" s="37" customFormat="1" ht="15">
      <c r="A30" s="60" t="s">
        <v>45</v>
      </c>
      <c r="B30" s="61" t="s">
        <v>46</v>
      </c>
      <c r="C30" s="62" t="s">
        <v>31</v>
      </c>
      <c r="D30" s="63" t="s">
        <v>32</v>
      </c>
      <c r="E30" s="64" t="s">
        <v>32</v>
      </c>
      <c r="F30" s="64" t="s">
        <v>32</v>
      </c>
      <c r="G30" s="65">
        <v>0</v>
      </c>
      <c r="H30" s="66">
        <v>0</v>
      </c>
      <c r="I30" s="65">
        <f t="shared" si="1"/>
        <v>0</v>
      </c>
      <c r="J30" s="67">
        <v>0</v>
      </c>
      <c r="K30" s="65">
        <f t="shared" si="1"/>
        <v>0</v>
      </c>
      <c r="L30" s="67">
        <v>0</v>
      </c>
      <c r="M30" s="65">
        <f t="shared" si="1"/>
        <v>0</v>
      </c>
      <c r="N30" s="67">
        <v>0</v>
      </c>
      <c r="O30" s="65">
        <f t="shared" si="1"/>
        <v>0</v>
      </c>
      <c r="P30" s="67">
        <v>0</v>
      </c>
      <c r="Q30" s="68">
        <f t="shared" si="6"/>
        <v>0</v>
      </c>
      <c r="R30" s="69">
        <f t="shared" si="7"/>
        <v>0</v>
      </c>
      <c r="S30" s="14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</row>
    <row r="31" s="37" customFormat="1" ht="15">
      <c r="A31" s="60" t="s">
        <v>47</v>
      </c>
      <c r="B31" s="61" t="s">
        <v>48</v>
      </c>
      <c r="C31" s="62" t="s">
        <v>31</v>
      </c>
      <c r="D31" s="63" t="s">
        <v>32</v>
      </c>
      <c r="E31" s="64" t="s">
        <v>32</v>
      </c>
      <c r="F31" s="64" t="s">
        <v>32</v>
      </c>
      <c r="G31" s="65">
        <v>0</v>
      </c>
      <c r="H31" s="66">
        <v>0</v>
      </c>
      <c r="I31" s="65">
        <f t="shared" si="1"/>
        <v>0</v>
      </c>
      <c r="J31" s="67">
        <v>0</v>
      </c>
      <c r="K31" s="65">
        <f t="shared" si="1"/>
        <v>0</v>
      </c>
      <c r="L31" s="67">
        <v>0</v>
      </c>
      <c r="M31" s="65">
        <f t="shared" si="1"/>
        <v>0</v>
      </c>
      <c r="N31" s="67">
        <v>0</v>
      </c>
      <c r="O31" s="65">
        <f t="shared" si="1"/>
        <v>0</v>
      </c>
      <c r="P31" s="67">
        <v>0</v>
      </c>
      <c r="Q31" s="68">
        <f t="shared" si="6"/>
        <v>0</v>
      </c>
      <c r="R31" s="69">
        <f t="shared" si="7"/>
        <v>0</v>
      </c>
      <c r="S31" s="14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</row>
    <row r="32" s="37" customFormat="1" ht="15">
      <c r="A32" s="60" t="s">
        <v>49</v>
      </c>
      <c r="B32" s="61" t="s">
        <v>50</v>
      </c>
      <c r="C32" s="62" t="s">
        <v>31</v>
      </c>
      <c r="D32" s="63" t="s">
        <v>32</v>
      </c>
      <c r="E32" s="64" t="s">
        <v>32</v>
      </c>
      <c r="F32" s="64" t="s">
        <v>32</v>
      </c>
      <c r="G32" s="65">
        <v>0</v>
      </c>
      <c r="H32" s="66">
        <v>0</v>
      </c>
      <c r="I32" s="65">
        <f t="shared" si="1"/>
        <v>0</v>
      </c>
      <c r="J32" s="67">
        <v>0</v>
      </c>
      <c r="K32" s="65">
        <f t="shared" si="1"/>
        <v>0</v>
      </c>
      <c r="L32" s="67">
        <v>0</v>
      </c>
      <c r="M32" s="65">
        <f t="shared" si="1"/>
        <v>0</v>
      </c>
      <c r="N32" s="67">
        <v>0</v>
      </c>
      <c r="O32" s="65">
        <f t="shared" si="1"/>
        <v>0</v>
      </c>
      <c r="P32" s="67">
        <v>0</v>
      </c>
      <c r="Q32" s="68">
        <f t="shared" si="6"/>
        <v>0</v>
      </c>
      <c r="R32" s="69">
        <f t="shared" si="7"/>
        <v>0</v>
      </c>
      <c r="S32" s="14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</row>
    <row r="33" s="37" customFormat="1" ht="15">
      <c r="A33" s="60" t="s">
        <v>51</v>
      </c>
      <c r="B33" s="61" t="s">
        <v>52</v>
      </c>
      <c r="C33" s="62" t="s">
        <v>31</v>
      </c>
      <c r="D33" s="63" t="s">
        <v>32</v>
      </c>
      <c r="E33" s="64" t="s">
        <v>32</v>
      </c>
      <c r="F33" s="64" t="s">
        <v>32</v>
      </c>
      <c r="G33" s="65">
        <v>0</v>
      </c>
      <c r="H33" s="66">
        <v>0</v>
      </c>
      <c r="I33" s="65">
        <f t="shared" si="1"/>
        <v>0</v>
      </c>
      <c r="J33" s="67">
        <v>0</v>
      </c>
      <c r="K33" s="65">
        <f t="shared" si="1"/>
        <v>0</v>
      </c>
      <c r="L33" s="67">
        <v>0</v>
      </c>
      <c r="M33" s="65">
        <f t="shared" si="1"/>
        <v>0</v>
      </c>
      <c r="N33" s="67">
        <v>0</v>
      </c>
      <c r="O33" s="65">
        <f t="shared" si="1"/>
        <v>0</v>
      </c>
      <c r="P33" s="67">
        <v>0</v>
      </c>
      <c r="Q33" s="68">
        <f t="shared" si="6"/>
        <v>0</v>
      </c>
      <c r="R33" s="69">
        <f t="shared" si="7"/>
        <v>0</v>
      </c>
      <c r="S33" s="14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</row>
    <row r="34" s="37" customFormat="1" ht="30">
      <c r="A34" s="60" t="s">
        <v>53</v>
      </c>
      <c r="B34" s="70" t="s">
        <v>54</v>
      </c>
      <c r="C34" s="62" t="s">
        <v>31</v>
      </c>
      <c r="D34" s="63" t="s">
        <v>32</v>
      </c>
      <c r="E34" s="64" t="s">
        <v>32</v>
      </c>
      <c r="F34" s="64" t="s">
        <v>32</v>
      </c>
      <c r="G34" s="65">
        <v>0</v>
      </c>
      <c r="H34" s="66">
        <f t="shared" ref="H34:J49" si="8">H35+H36</f>
        <v>0</v>
      </c>
      <c r="I34" s="65">
        <f t="shared" si="1"/>
        <v>0</v>
      </c>
      <c r="J34" s="67">
        <f t="shared" si="8"/>
        <v>0</v>
      </c>
      <c r="K34" s="65">
        <f t="shared" si="1"/>
        <v>0</v>
      </c>
      <c r="L34" s="67">
        <v>0</v>
      </c>
      <c r="M34" s="65">
        <f t="shared" si="1"/>
        <v>0</v>
      </c>
      <c r="N34" s="67">
        <v>0</v>
      </c>
      <c r="O34" s="65">
        <f t="shared" si="1"/>
        <v>0</v>
      </c>
      <c r="P34" s="67">
        <v>0</v>
      </c>
      <c r="Q34" s="68">
        <f t="shared" si="6"/>
        <v>0</v>
      </c>
      <c r="R34" s="69">
        <f t="shared" si="7"/>
        <v>0</v>
      </c>
      <c r="S34" s="14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</row>
    <row r="35" s="37" customFormat="1" ht="15">
      <c r="A35" s="60" t="s">
        <v>55</v>
      </c>
      <c r="B35" s="71" t="s">
        <v>56</v>
      </c>
      <c r="C35" s="62" t="s">
        <v>31</v>
      </c>
      <c r="D35" s="63" t="s">
        <v>32</v>
      </c>
      <c r="E35" s="64" t="s">
        <v>32</v>
      </c>
      <c r="F35" s="64" t="s">
        <v>32</v>
      </c>
      <c r="G35" s="65">
        <v>0</v>
      </c>
      <c r="H35" s="66">
        <v>0</v>
      </c>
      <c r="I35" s="65">
        <f t="shared" si="1"/>
        <v>0</v>
      </c>
      <c r="J35" s="67">
        <f t="shared" si="8"/>
        <v>0</v>
      </c>
      <c r="K35" s="65">
        <f t="shared" si="1"/>
        <v>0</v>
      </c>
      <c r="L35" s="67">
        <v>0</v>
      </c>
      <c r="M35" s="65">
        <f t="shared" si="1"/>
        <v>0</v>
      </c>
      <c r="N35" s="67">
        <v>0</v>
      </c>
      <c r="O35" s="65">
        <f t="shared" si="1"/>
        <v>0</v>
      </c>
      <c r="P35" s="67">
        <v>0</v>
      </c>
      <c r="Q35" s="68">
        <f t="shared" si="6"/>
        <v>0</v>
      </c>
      <c r="R35" s="69">
        <f t="shared" si="7"/>
        <v>0</v>
      </c>
      <c r="S35" s="14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</row>
    <row r="36" s="37" customFormat="1" ht="15">
      <c r="A36" s="60" t="s">
        <v>57</v>
      </c>
      <c r="B36" s="71" t="s">
        <v>58</v>
      </c>
      <c r="C36" s="62" t="s">
        <v>31</v>
      </c>
      <c r="D36" s="63" t="s">
        <v>32</v>
      </c>
      <c r="E36" s="64" t="s">
        <v>32</v>
      </c>
      <c r="F36" s="64" t="s">
        <v>32</v>
      </c>
      <c r="G36" s="65">
        <v>0</v>
      </c>
      <c r="H36" s="66">
        <v>0</v>
      </c>
      <c r="I36" s="65">
        <f t="shared" si="1"/>
        <v>0</v>
      </c>
      <c r="J36" s="67">
        <f t="shared" si="8"/>
        <v>0</v>
      </c>
      <c r="K36" s="65">
        <f t="shared" si="1"/>
        <v>0</v>
      </c>
      <c r="L36" s="67">
        <v>0</v>
      </c>
      <c r="M36" s="65">
        <f t="shared" si="1"/>
        <v>0</v>
      </c>
      <c r="N36" s="67">
        <v>0</v>
      </c>
      <c r="O36" s="65">
        <f t="shared" si="1"/>
        <v>0</v>
      </c>
      <c r="P36" s="67">
        <v>0</v>
      </c>
      <c r="Q36" s="68">
        <f t="shared" si="6"/>
        <v>0</v>
      </c>
      <c r="R36" s="69">
        <f t="shared" si="7"/>
        <v>0</v>
      </c>
      <c r="S36" s="14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</row>
    <row r="37" s="37" customFormat="1" ht="15">
      <c r="A37" s="60" t="s">
        <v>59</v>
      </c>
      <c r="B37" s="61" t="s">
        <v>60</v>
      </c>
      <c r="C37" s="72" t="s">
        <v>31</v>
      </c>
      <c r="D37" s="73" t="s">
        <v>32</v>
      </c>
      <c r="E37" s="74" t="s">
        <v>32</v>
      </c>
      <c r="F37" s="74" t="s">
        <v>32</v>
      </c>
      <c r="G37" s="75">
        <v>0</v>
      </c>
      <c r="H37" s="76">
        <v>0</v>
      </c>
      <c r="I37" s="65">
        <f t="shared" si="1"/>
        <v>0</v>
      </c>
      <c r="J37" s="67">
        <f t="shared" si="8"/>
        <v>0</v>
      </c>
      <c r="K37" s="65">
        <f t="shared" si="1"/>
        <v>0</v>
      </c>
      <c r="L37" s="67">
        <v>0</v>
      </c>
      <c r="M37" s="65">
        <f t="shared" si="1"/>
        <v>0</v>
      </c>
      <c r="N37" s="67">
        <v>0</v>
      </c>
      <c r="O37" s="65">
        <f t="shared" si="1"/>
        <v>0</v>
      </c>
      <c r="P37" s="67">
        <v>0</v>
      </c>
      <c r="Q37" s="77">
        <f t="shared" si="6"/>
        <v>0</v>
      </c>
      <c r="R37" s="78">
        <f t="shared" si="7"/>
        <v>0</v>
      </c>
      <c r="S37" s="14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</row>
    <row r="38" s="37" customFormat="1" ht="30">
      <c r="A38" s="60" t="s">
        <v>61</v>
      </c>
      <c r="B38" s="79" t="s">
        <v>62</v>
      </c>
      <c r="C38" s="80" t="s">
        <v>31</v>
      </c>
      <c r="D38" s="53" t="s">
        <v>32</v>
      </c>
      <c r="E38" s="54" t="s">
        <v>32</v>
      </c>
      <c r="F38" s="54" t="s">
        <v>32</v>
      </c>
      <c r="G38" s="81">
        <v>48.736841266666673</v>
      </c>
      <c r="H38" s="82"/>
      <c r="I38" s="65">
        <f t="shared" si="1"/>
        <v>58.484209520000007</v>
      </c>
      <c r="J38" s="67">
        <f t="shared" si="8"/>
        <v>0</v>
      </c>
      <c r="K38" s="65">
        <f t="shared" si="1"/>
        <v>70.181051424000003</v>
      </c>
      <c r="L38" s="67">
        <v>0</v>
      </c>
      <c r="M38" s="65">
        <f t="shared" si="1"/>
        <v>84.217261708799995</v>
      </c>
      <c r="N38" s="67">
        <v>0</v>
      </c>
      <c r="O38" s="65">
        <f t="shared" si="1"/>
        <v>101.06071405055999</v>
      </c>
      <c r="P38" s="67">
        <v>0</v>
      </c>
      <c r="Q38" s="83">
        <f t="shared" si="6"/>
        <v>362.68007797002667</v>
      </c>
      <c r="R38" s="84">
        <f t="shared" si="7"/>
        <v>0</v>
      </c>
      <c r="S38" s="14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</row>
    <row r="39" s="37" customFormat="1" ht="15">
      <c r="A39" s="60" t="s">
        <v>63</v>
      </c>
      <c r="B39" s="61" t="s">
        <v>34</v>
      </c>
      <c r="C39" s="85" t="s">
        <v>31</v>
      </c>
      <c r="D39" s="63" t="s">
        <v>32</v>
      </c>
      <c r="E39" s="64" t="s">
        <v>32</v>
      </c>
      <c r="F39" s="64" t="s">
        <v>32</v>
      </c>
      <c r="G39" s="65">
        <v>0</v>
      </c>
      <c r="H39" s="66">
        <f>H40+H41+H42</f>
        <v>0</v>
      </c>
      <c r="I39" s="65">
        <f t="shared" si="1"/>
        <v>0</v>
      </c>
      <c r="J39" s="67">
        <f t="shared" si="8"/>
        <v>0</v>
      </c>
      <c r="K39" s="65">
        <f t="shared" si="1"/>
        <v>0</v>
      </c>
      <c r="L39" s="67">
        <v>0</v>
      </c>
      <c r="M39" s="65">
        <f t="shared" si="1"/>
        <v>0</v>
      </c>
      <c r="N39" s="67">
        <v>0</v>
      </c>
      <c r="O39" s="65">
        <f t="shared" si="1"/>
        <v>0</v>
      </c>
      <c r="P39" s="67">
        <v>0</v>
      </c>
      <c r="Q39" s="68">
        <f t="shared" si="6"/>
        <v>0</v>
      </c>
      <c r="R39" s="69">
        <f t="shared" si="7"/>
        <v>0</v>
      </c>
      <c r="S39" s="86"/>
      <c r="T39" s="86"/>
      <c r="U39" s="86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</row>
    <row r="40" s="37" customFormat="1" ht="30">
      <c r="A40" s="60" t="s">
        <v>64</v>
      </c>
      <c r="B40" s="87" t="s">
        <v>36</v>
      </c>
      <c r="C40" s="85" t="s">
        <v>31</v>
      </c>
      <c r="D40" s="63" t="s">
        <v>32</v>
      </c>
      <c r="E40" s="64" t="s">
        <v>32</v>
      </c>
      <c r="F40" s="64" t="s">
        <v>32</v>
      </c>
      <c r="G40" s="65">
        <v>0</v>
      </c>
      <c r="H40" s="66">
        <v>0</v>
      </c>
      <c r="I40" s="65">
        <f t="shared" si="1"/>
        <v>0</v>
      </c>
      <c r="J40" s="67">
        <f t="shared" si="8"/>
        <v>0</v>
      </c>
      <c r="K40" s="65">
        <f t="shared" si="1"/>
        <v>0</v>
      </c>
      <c r="L40" s="67">
        <v>0</v>
      </c>
      <c r="M40" s="65">
        <f t="shared" si="1"/>
        <v>0</v>
      </c>
      <c r="N40" s="67">
        <v>0</v>
      </c>
      <c r="O40" s="65">
        <f t="shared" si="1"/>
        <v>0</v>
      </c>
      <c r="P40" s="67">
        <v>0</v>
      </c>
      <c r="Q40" s="68">
        <f t="shared" si="6"/>
        <v>0</v>
      </c>
      <c r="R40" s="69">
        <f t="shared" si="7"/>
        <v>0</v>
      </c>
      <c r="S40" s="86"/>
      <c r="T40" s="45"/>
      <c r="U40" s="88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</row>
    <row r="41" s="37" customFormat="1" ht="30">
      <c r="A41" s="60" t="s">
        <v>65</v>
      </c>
      <c r="B41" s="87" t="s">
        <v>38</v>
      </c>
      <c r="C41" s="85" t="s">
        <v>31</v>
      </c>
      <c r="D41" s="63" t="s">
        <v>32</v>
      </c>
      <c r="E41" s="64" t="s">
        <v>32</v>
      </c>
      <c r="F41" s="64" t="s">
        <v>32</v>
      </c>
      <c r="G41" s="65">
        <v>0</v>
      </c>
      <c r="H41" s="66">
        <v>0</v>
      </c>
      <c r="I41" s="65">
        <f t="shared" si="1"/>
        <v>0</v>
      </c>
      <c r="J41" s="67">
        <f t="shared" si="8"/>
        <v>0</v>
      </c>
      <c r="K41" s="65">
        <f t="shared" si="1"/>
        <v>0</v>
      </c>
      <c r="L41" s="67">
        <v>0</v>
      </c>
      <c r="M41" s="65">
        <f t="shared" si="1"/>
        <v>0</v>
      </c>
      <c r="N41" s="67">
        <v>0</v>
      </c>
      <c r="O41" s="65">
        <f t="shared" si="1"/>
        <v>0</v>
      </c>
      <c r="P41" s="67">
        <v>0</v>
      </c>
      <c r="Q41" s="68">
        <f t="shared" si="6"/>
        <v>0</v>
      </c>
      <c r="R41" s="69">
        <f t="shared" si="7"/>
        <v>0</v>
      </c>
      <c r="S41" s="89"/>
      <c r="T41" s="45"/>
      <c r="U41" s="90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</row>
    <row r="42" s="37" customFormat="1" ht="30">
      <c r="A42" s="60" t="s">
        <v>66</v>
      </c>
      <c r="B42" s="87" t="s">
        <v>40</v>
      </c>
      <c r="C42" s="85" t="s">
        <v>31</v>
      </c>
      <c r="D42" s="63" t="s">
        <v>32</v>
      </c>
      <c r="E42" s="64" t="s">
        <v>32</v>
      </c>
      <c r="F42" s="64" t="s">
        <v>32</v>
      </c>
      <c r="G42" s="65">
        <v>0</v>
      </c>
      <c r="H42" s="66">
        <v>0</v>
      </c>
      <c r="I42" s="65">
        <f t="shared" si="1"/>
        <v>0</v>
      </c>
      <c r="J42" s="67">
        <f t="shared" si="8"/>
        <v>0</v>
      </c>
      <c r="K42" s="65">
        <f t="shared" si="1"/>
        <v>0</v>
      </c>
      <c r="L42" s="67">
        <v>0</v>
      </c>
      <c r="M42" s="65">
        <f t="shared" si="1"/>
        <v>0</v>
      </c>
      <c r="N42" s="67">
        <v>0</v>
      </c>
      <c r="O42" s="65">
        <f t="shared" si="1"/>
        <v>0</v>
      </c>
      <c r="P42" s="67">
        <v>0</v>
      </c>
      <c r="Q42" s="68">
        <f t="shared" si="6"/>
        <v>0</v>
      </c>
      <c r="R42" s="69">
        <f t="shared" si="7"/>
        <v>0</v>
      </c>
      <c r="S42" s="14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</row>
    <row r="43" s="37" customFormat="1" ht="15">
      <c r="A43" s="60" t="s">
        <v>67</v>
      </c>
      <c r="B43" s="61" t="s">
        <v>42</v>
      </c>
      <c r="C43" s="85" t="s">
        <v>31</v>
      </c>
      <c r="D43" s="63" t="s">
        <v>32</v>
      </c>
      <c r="E43" s="64" t="s">
        <v>32</v>
      </c>
      <c r="F43" s="64" t="s">
        <v>32</v>
      </c>
      <c r="G43" s="91">
        <v>0</v>
      </c>
      <c r="H43" s="92">
        <v>0</v>
      </c>
      <c r="I43" s="65">
        <f t="shared" si="1"/>
        <v>0</v>
      </c>
      <c r="J43" s="67">
        <f t="shared" si="8"/>
        <v>0</v>
      </c>
      <c r="K43" s="65">
        <f t="shared" si="1"/>
        <v>0</v>
      </c>
      <c r="L43" s="67">
        <v>0</v>
      </c>
      <c r="M43" s="65">
        <f t="shared" si="1"/>
        <v>0</v>
      </c>
      <c r="N43" s="67">
        <v>0</v>
      </c>
      <c r="O43" s="65">
        <f t="shared" si="1"/>
        <v>0</v>
      </c>
      <c r="P43" s="67">
        <v>0</v>
      </c>
      <c r="Q43" s="68">
        <f t="shared" si="6"/>
        <v>0</v>
      </c>
      <c r="R43" s="69">
        <f t="shared" si="7"/>
        <v>0</v>
      </c>
      <c r="S43" s="14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</row>
    <row r="44" s="37" customFormat="1" ht="15">
      <c r="A44" s="60" t="s">
        <v>68</v>
      </c>
      <c r="B44" s="61" t="s">
        <v>44</v>
      </c>
      <c r="C44" s="85" t="s">
        <v>31</v>
      </c>
      <c r="D44" s="63" t="s">
        <v>32</v>
      </c>
      <c r="E44" s="64" t="s">
        <v>32</v>
      </c>
      <c r="F44" s="64" t="s">
        <v>32</v>
      </c>
      <c r="G44" s="91">
        <v>48.736841266666673</v>
      </c>
      <c r="H44" s="92">
        <v>0</v>
      </c>
      <c r="I44" s="65">
        <f t="shared" si="1"/>
        <v>58.484209520000007</v>
      </c>
      <c r="J44" s="67">
        <f t="shared" si="8"/>
        <v>0</v>
      </c>
      <c r="K44" s="65">
        <f t="shared" si="1"/>
        <v>70.181051424000003</v>
      </c>
      <c r="L44" s="67">
        <v>0</v>
      </c>
      <c r="M44" s="65">
        <f t="shared" si="1"/>
        <v>84.217261708799995</v>
      </c>
      <c r="N44" s="67">
        <v>0</v>
      </c>
      <c r="O44" s="65">
        <f t="shared" si="1"/>
        <v>101.06071405055999</v>
      </c>
      <c r="P44" s="67">
        <v>0</v>
      </c>
      <c r="Q44" s="68">
        <f t="shared" si="6"/>
        <v>362.68007797002667</v>
      </c>
      <c r="R44" s="69">
        <f t="shared" si="7"/>
        <v>0</v>
      </c>
      <c r="S44" s="14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</row>
    <row r="45" s="37" customFormat="1" ht="15">
      <c r="A45" s="60" t="s">
        <v>69</v>
      </c>
      <c r="B45" s="61" t="s">
        <v>46</v>
      </c>
      <c r="C45" s="85" t="s">
        <v>31</v>
      </c>
      <c r="D45" s="63" t="s">
        <v>32</v>
      </c>
      <c r="E45" s="64" t="s">
        <v>32</v>
      </c>
      <c r="F45" s="64" t="s">
        <v>32</v>
      </c>
      <c r="G45" s="81">
        <v>0</v>
      </c>
      <c r="H45" s="92">
        <v>0</v>
      </c>
      <c r="I45" s="65">
        <f t="shared" si="1"/>
        <v>0</v>
      </c>
      <c r="J45" s="67">
        <f t="shared" si="8"/>
        <v>0</v>
      </c>
      <c r="K45" s="65">
        <f t="shared" si="1"/>
        <v>0</v>
      </c>
      <c r="L45" s="67">
        <v>0</v>
      </c>
      <c r="M45" s="65">
        <f t="shared" si="1"/>
        <v>0</v>
      </c>
      <c r="N45" s="67">
        <v>0</v>
      </c>
      <c r="O45" s="65">
        <f t="shared" si="1"/>
        <v>0</v>
      </c>
      <c r="P45" s="67">
        <v>0</v>
      </c>
      <c r="Q45" s="68">
        <f t="shared" si="6"/>
        <v>0</v>
      </c>
      <c r="R45" s="69">
        <f t="shared" si="7"/>
        <v>0</v>
      </c>
      <c r="S45" s="14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</row>
    <row r="46" s="37" customFormat="1" ht="15">
      <c r="A46" s="60" t="s">
        <v>70</v>
      </c>
      <c r="B46" s="61" t="s">
        <v>48</v>
      </c>
      <c r="C46" s="85" t="s">
        <v>31</v>
      </c>
      <c r="D46" s="63" t="s">
        <v>32</v>
      </c>
      <c r="E46" s="64" t="s">
        <v>32</v>
      </c>
      <c r="F46" s="64" t="s">
        <v>32</v>
      </c>
      <c r="G46" s="65">
        <v>0</v>
      </c>
      <c r="H46" s="92">
        <v>0</v>
      </c>
      <c r="I46" s="65">
        <f t="shared" si="1"/>
        <v>0</v>
      </c>
      <c r="J46" s="67">
        <f t="shared" si="8"/>
        <v>0</v>
      </c>
      <c r="K46" s="65">
        <f t="shared" si="1"/>
        <v>0</v>
      </c>
      <c r="L46" s="67">
        <v>0</v>
      </c>
      <c r="M46" s="65">
        <f t="shared" si="1"/>
        <v>0</v>
      </c>
      <c r="N46" s="67">
        <v>0</v>
      </c>
      <c r="O46" s="65">
        <f t="shared" si="1"/>
        <v>0</v>
      </c>
      <c r="P46" s="67">
        <v>0</v>
      </c>
      <c r="Q46" s="68">
        <f t="shared" si="6"/>
        <v>0</v>
      </c>
      <c r="R46" s="69">
        <f t="shared" si="7"/>
        <v>0</v>
      </c>
      <c r="S46" s="14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</row>
    <row r="47" s="37" customFormat="1" ht="15">
      <c r="A47" s="60" t="s">
        <v>71</v>
      </c>
      <c r="B47" s="61" t="s">
        <v>50</v>
      </c>
      <c r="C47" s="85" t="s">
        <v>31</v>
      </c>
      <c r="D47" s="63" t="s">
        <v>32</v>
      </c>
      <c r="E47" s="64" t="s">
        <v>32</v>
      </c>
      <c r="F47" s="64" t="s">
        <v>32</v>
      </c>
      <c r="G47" s="65">
        <v>0</v>
      </c>
      <c r="H47" s="92">
        <v>0</v>
      </c>
      <c r="I47" s="65">
        <f t="shared" si="1"/>
        <v>0</v>
      </c>
      <c r="J47" s="67">
        <f t="shared" si="8"/>
        <v>0</v>
      </c>
      <c r="K47" s="65">
        <f t="shared" si="1"/>
        <v>0</v>
      </c>
      <c r="L47" s="67">
        <v>0</v>
      </c>
      <c r="M47" s="65">
        <f t="shared" si="1"/>
        <v>0</v>
      </c>
      <c r="N47" s="67">
        <v>0</v>
      </c>
      <c r="O47" s="65">
        <f t="shared" si="1"/>
        <v>0</v>
      </c>
      <c r="P47" s="67">
        <v>0</v>
      </c>
      <c r="Q47" s="68">
        <f t="shared" si="6"/>
        <v>0</v>
      </c>
      <c r="R47" s="69">
        <f t="shared" si="7"/>
        <v>0</v>
      </c>
      <c r="S47" s="14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</row>
    <row r="48" s="37" customFormat="1" ht="15">
      <c r="A48" s="60" t="s">
        <v>72</v>
      </c>
      <c r="B48" s="61" t="s">
        <v>52</v>
      </c>
      <c r="C48" s="85" t="s">
        <v>31</v>
      </c>
      <c r="D48" s="63" t="s">
        <v>32</v>
      </c>
      <c r="E48" s="64" t="s">
        <v>32</v>
      </c>
      <c r="F48" s="64" t="s">
        <v>32</v>
      </c>
      <c r="G48" s="65">
        <v>0</v>
      </c>
      <c r="H48" s="92">
        <v>0</v>
      </c>
      <c r="I48" s="65">
        <f t="shared" si="1"/>
        <v>0</v>
      </c>
      <c r="J48" s="67">
        <f t="shared" si="8"/>
        <v>0</v>
      </c>
      <c r="K48" s="65">
        <f t="shared" si="1"/>
        <v>0</v>
      </c>
      <c r="L48" s="67">
        <v>0</v>
      </c>
      <c r="M48" s="65">
        <f t="shared" si="1"/>
        <v>0</v>
      </c>
      <c r="N48" s="67">
        <v>0</v>
      </c>
      <c r="O48" s="65">
        <f t="shared" si="1"/>
        <v>0</v>
      </c>
      <c r="P48" s="67">
        <v>0</v>
      </c>
      <c r="Q48" s="68">
        <f t="shared" si="6"/>
        <v>0</v>
      </c>
      <c r="R48" s="69">
        <f t="shared" si="7"/>
        <v>0</v>
      </c>
      <c r="S48" s="14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</row>
    <row r="49" s="37" customFormat="1" ht="30">
      <c r="A49" s="60" t="s">
        <v>73</v>
      </c>
      <c r="B49" s="70" t="s">
        <v>54</v>
      </c>
      <c r="C49" s="85" t="s">
        <v>31</v>
      </c>
      <c r="D49" s="63" t="s">
        <v>32</v>
      </c>
      <c r="E49" s="64" t="s">
        <v>32</v>
      </c>
      <c r="F49" s="64" t="s">
        <v>32</v>
      </c>
      <c r="G49" s="65">
        <v>0</v>
      </c>
      <c r="H49" s="92">
        <v>0</v>
      </c>
      <c r="I49" s="65">
        <f t="shared" si="1"/>
        <v>0</v>
      </c>
      <c r="J49" s="67">
        <f t="shared" si="8"/>
        <v>0</v>
      </c>
      <c r="K49" s="65">
        <f t="shared" si="1"/>
        <v>0</v>
      </c>
      <c r="L49" s="67">
        <v>0</v>
      </c>
      <c r="M49" s="65">
        <f t="shared" si="1"/>
        <v>0</v>
      </c>
      <c r="N49" s="67">
        <v>0</v>
      </c>
      <c r="O49" s="65">
        <f t="shared" si="1"/>
        <v>0</v>
      </c>
      <c r="P49" s="67">
        <v>0</v>
      </c>
      <c r="Q49" s="68">
        <f t="shared" si="6"/>
        <v>0</v>
      </c>
      <c r="R49" s="69">
        <f t="shared" si="7"/>
        <v>0</v>
      </c>
      <c r="S49" s="14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</row>
    <row r="50" s="37" customFormat="1" ht="15">
      <c r="A50" s="60" t="s">
        <v>74</v>
      </c>
      <c r="B50" s="87" t="s">
        <v>56</v>
      </c>
      <c r="C50" s="85" t="s">
        <v>31</v>
      </c>
      <c r="D50" s="63" t="s">
        <v>32</v>
      </c>
      <c r="E50" s="64" t="s">
        <v>32</v>
      </c>
      <c r="F50" s="64" t="s">
        <v>32</v>
      </c>
      <c r="G50" s="65">
        <v>0</v>
      </c>
      <c r="H50" s="92">
        <v>0</v>
      </c>
      <c r="I50" s="65">
        <f t="shared" si="1"/>
        <v>0</v>
      </c>
      <c r="J50" s="67">
        <f t="shared" ref="J50:J113" si="9">J51+J52</f>
        <v>0</v>
      </c>
      <c r="K50" s="65">
        <f t="shared" si="1"/>
        <v>0</v>
      </c>
      <c r="L50" s="67">
        <v>0</v>
      </c>
      <c r="M50" s="65">
        <f t="shared" si="1"/>
        <v>0</v>
      </c>
      <c r="N50" s="67">
        <v>0</v>
      </c>
      <c r="O50" s="65">
        <f t="shared" si="1"/>
        <v>0</v>
      </c>
      <c r="P50" s="67">
        <v>0</v>
      </c>
      <c r="Q50" s="68">
        <f t="shared" si="6"/>
        <v>0</v>
      </c>
      <c r="R50" s="69">
        <f t="shared" si="7"/>
        <v>0</v>
      </c>
      <c r="S50" s="14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</row>
    <row r="51" s="37" customFormat="1" ht="15">
      <c r="A51" s="60" t="s">
        <v>75</v>
      </c>
      <c r="B51" s="87" t="s">
        <v>58</v>
      </c>
      <c r="C51" s="62" t="s">
        <v>31</v>
      </c>
      <c r="D51" s="64" t="s">
        <v>32</v>
      </c>
      <c r="E51" s="64" t="s">
        <v>32</v>
      </c>
      <c r="F51" s="64" t="s">
        <v>32</v>
      </c>
      <c r="G51" s="65">
        <v>0</v>
      </c>
      <c r="H51" s="92">
        <v>0</v>
      </c>
      <c r="I51" s="65">
        <f t="shared" si="1"/>
        <v>0</v>
      </c>
      <c r="J51" s="67">
        <f t="shared" si="9"/>
        <v>0</v>
      </c>
      <c r="K51" s="65">
        <f t="shared" si="1"/>
        <v>0</v>
      </c>
      <c r="L51" s="67">
        <v>0</v>
      </c>
      <c r="M51" s="65">
        <f t="shared" si="1"/>
        <v>0</v>
      </c>
      <c r="N51" s="67">
        <v>0</v>
      </c>
      <c r="O51" s="65">
        <f t="shared" si="1"/>
        <v>0</v>
      </c>
      <c r="P51" s="67">
        <v>0</v>
      </c>
      <c r="Q51" s="68">
        <f t="shared" si="6"/>
        <v>0</v>
      </c>
      <c r="R51" s="69">
        <f t="shared" si="7"/>
        <v>0</v>
      </c>
      <c r="S51" s="14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</row>
    <row r="52" s="37" customFormat="1" ht="15">
      <c r="A52" s="60" t="s">
        <v>76</v>
      </c>
      <c r="B52" s="61" t="s">
        <v>60</v>
      </c>
      <c r="C52" s="62" t="s">
        <v>31</v>
      </c>
      <c r="D52" s="64" t="s">
        <v>32</v>
      </c>
      <c r="E52" s="64" t="s">
        <v>32</v>
      </c>
      <c r="F52" s="64" t="s">
        <v>32</v>
      </c>
      <c r="G52" s="65">
        <v>0</v>
      </c>
      <c r="H52" s="92">
        <v>0</v>
      </c>
      <c r="I52" s="65">
        <f t="shared" si="1"/>
        <v>0</v>
      </c>
      <c r="J52" s="67">
        <f t="shared" si="9"/>
        <v>0</v>
      </c>
      <c r="K52" s="65">
        <f t="shared" si="1"/>
        <v>0</v>
      </c>
      <c r="L52" s="67">
        <v>0</v>
      </c>
      <c r="M52" s="65">
        <f t="shared" si="1"/>
        <v>0</v>
      </c>
      <c r="N52" s="67">
        <v>0</v>
      </c>
      <c r="O52" s="65">
        <f t="shared" si="1"/>
        <v>0</v>
      </c>
      <c r="P52" s="67">
        <v>0</v>
      </c>
      <c r="Q52" s="68">
        <f t="shared" si="6"/>
        <v>0</v>
      </c>
      <c r="R52" s="69">
        <f t="shared" si="7"/>
        <v>0</v>
      </c>
      <c r="S52" s="14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</row>
    <row r="53" s="37" customFormat="1" ht="15">
      <c r="A53" s="60" t="s">
        <v>77</v>
      </c>
      <c r="B53" s="93" t="s">
        <v>78</v>
      </c>
      <c r="C53" s="62" t="s">
        <v>31</v>
      </c>
      <c r="D53" s="64" t="s">
        <v>32</v>
      </c>
      <c r="E53" s="64" t="s">
        <v>32</v>
      </c>
      <c r="F53" s="64" t="s">
        <v>32</v>
      </c>
      <c r="G53" s="65">
        <v>23.272967999999999</v>
      </c>
      <c r="H53" s="92">
        <v>0</v>
      </c>
      <c r="I53" s="65">
        <f t="shared" si="1"/>
        <v>27.927561599999997</v>
      </c>
      <c r="J53" s="67">
        <f t="shared" si="9"/>
        <v>0</v>
      </c>
      <c r="K53" s="65">
        <f t="shared" si="1"/>
        <v>33.513073919999997</v>
      </c>
      <c r="L53" s="67">
        <v>0</v>
      </c>
      <c r="M53" s="65">
        <f t="shared" si="1"/>
        <v>40.215688703999994</v>
      </c>
      <c r="N53" s="67">
        <v>0</v>
      </c>
      <c r="O53" s="65">
        <f t="shared" si="1"/>
        <v>48.258826444799993</v>
      </c>
      <c r="P53" s="67">
        <v>0</v>
      </c>
      <c r="Q53" s="68">
        <f t="shared" si="6"/>
        <v>173.18811866879997</v>
      </c>
      <c r="R53" s="69">
        <f t="shared" si="7"/>
        <v>0</v>
      </c>
      <c r="S53" s="14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</row>
    <row r="54" s="37" customFormat="1" ht="15">
      <c r="A54" s="60" t="s">
        <v>64</v>
      </c>
      <c r="B54" s="87" t="s">
        <v>79</v>
      </c>
      <c r="C54" s="62" t="s">
        <v>31</v>
      </c>
      <c r="D54" s="64" t="s">
        <v>32</v>
      </c>
      <c r="E54" s="64" t="s">
        <v>32</v>
      </c>
      <c r="F54" s="64" t="s">
        <v>32</v>
      </c>
      <c r="G54" s="65">
        <v>0</v>
      </c>
      <c r="H54" s="92">
        <v>0</v>
      </c>
      <c r="I54" s="65">
        <f t="shared" si="1"/>
        <v>0</v>
      </c>
      <c r="J54" s="67">
        <f t="shared" si="9"/>
        <v>0</v>
      </c>
      <c r="K54" s="65">
        <f t="shared" si="1"/>
        <v>0</v>
      </c>
      <c r="L54" s="67">
        <v>0</v>
      </c>
      <c r="M54" s="65">
        <f t="shared" si="1"/>
        <v>0</v>
      </c>
      <c r="N54" s="67">
        <v>0</v>
      </c>
      <c r="O54" s="65">
        <f t="shared" si="1"/>
        <v>0</v>
      </c>
      <c r="P54" s="67">
        <v>0</v>
      </c>
      <c r="Q54" s="68">
        <f t="shared" si="6"/>
        <v>0</v>
      </c>
      <c r="R54" s="69">
        <f t="shared" si="7"/>
        <v>0</v>
      </c>
      <c r="S54" s="14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</row>
    <row r="55" s="37" customFormat="1" ht="15">
      <c r="A55" s="60" t="s">
        <v>65</v>
      </c>
      <c r="B55" s="71" t="s">
        <v>80</v>
      </c>
      <c r="C55" s="85" t="s">
        <v>31</v>
      </c>
      <c r="D55" s="63" t="s">
        <v>32</v>
      </c>
      <c r="E55" s="64" t="s">
        <v>32</v>
      </c>
      <c r="F55" s="64" t="s">
        <v>32</v>
      </c>
      <c r="G55" s="65">
        <v>11.566125</v>
      </c>
      <c r="H55" s="92">
        <v>0</v>
      </c>
      <c r="I55" s="65">
        <f t="shared" si="1"/>
        <v>13.879349999999999</v>
      </c>
      <c r="J55" s="67">
        <f t="shared" si="9"/>
        <v>0</v>
      </c>
      <c r="K55" s="65">
        <f t="shared" si="1"/>
        <v>16.655219999999996</v>
      </c>
      <c r="L55" s="67">
        <v>0</v>
      </c>
      <c r="M55" s="65">
        <f t="shared" si="1"/>
        <v>19.986263999999995</v>
      </c>
      <c r="N55" s="67">
        <v>0</v>
      </c>
      <c r="O55" s="65">
        <f t="shared" si="1"/>
        <v>23.983516799999993</v>
      </c>
      <c r="P55" s="67">
        <v>0</v>
      </c>
      <c r="Q55" s="68">
        <f t="shared" si="6"/>
        <v>86.070475799999983</v>
      </c>
      <c r="R55" s="69">
        <f t="shared" si="7"/>
        <v>0</v>
      </c>
      <c r="S55" s="14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</row>
    <row r="56" s="37" customFormat="1" ht="15">
      <c r="A56" s="60" t="s">
        <v>81</v>
      </c>
      <c r="B56" s="94" t="s">
        <v>82</v>
      </c>
      <c r="C56" s="85" t="s">
        <v>31</v>
      </c>
      <c r="D56" s="63" t="s">
        <v>32</v>
      </c>
      <c r="E56" s="64" t="s">
        <v>32</v>
      </c>
      <c r="F56" s="64" t="s">
        <v>32</v>
      </c>
      <c r="G56" s="65">
        <v>11.566125</v>
      </c>
      <c r="H56" s="92">
        <v>0</v>
      </c>
      <c r="I56" s="65">
        <f t="shared" si="1"/>
        <v>13.879349999999999</v>
      </c>
      <c r="J56" s="67">
        <f t="shared" si="9"/>
        <v>0</v>
      </c>
      <c r="K56" s="65">
        <f t="shared" si="1"/>
        <v>16.655219999999996</v>
      </c>
      <c r="L56" s="67">
        <v>0</v>
      </c>
      <c r="M56" s="65">
        <f t="shared" si="1"/>
        <v>19.986263999999995</v>
      </c>
      <c r="N56" s="67">
        <v>0</v>
      </c>
      <c r="O56" s="65">
        <f t="shared" si="1"/>
        <v>23.983516799999993</v>
      </c>
      <c r="P56" s="67">
        <v>0</v>
      </c>
      <c r="Q56" s="68">
        <f t="shared" si="6"/>
        <v>86.070475799999983</v>
      </c>
      <c r="R56" s="69">
        <f t="shared" si="7"/>
        <v>0</v>
      </c>
      <c r="S56" s="14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</row>
    <row r="57" s="37" customFormat="1" ht="30">
      <c r="A57" s="60" t="s">
        <v>83</v>
      </c>
      <c r="B57" s="95" t="s">
        <v>84</v>
      </c>
      <c r="C57" s="85" t="s">
        <v>31</v>
      </c>
      <c r="D57" s="63" t="s">
        <v>32</v>
      </c>
      <c r="E57" s="64" t="s">
        <v>32</v>
      </c>
      <c r="F57" s="64" t="s">
        <v>32</v>
      </c>
      <c r="G57" s="65">
        <v>11.566125</v>
      </c>
      <c r="H57" s="92">
        <v>0</v>
      </c>
      <c r="I57" s="65">
        <f t="shared" si="1"/>
        <v>13.879349999999999</v>
      </c>
      <c r="J57" s="67">
        <f t="shared" si="9"/>
        <v>0</v>
      </c>
      <c r="K57" s="65">
        <f t="shared" si="1"/>
        <v>16.655219999999996</v>
      </c>
      <c r="L57" s="67">
        <v>0</v>
      </c>
      <c r="M57" s="65">
        <f t="shared" si="1"/>
        <v>19.986263999999995</v>
      </c>
      <c r="N57" s="67">
        <v>0</v>
      </c>
      <c r="O57" s="65">
        <f t="shared" si="1"/>
        <v>23.983516799999993</v>
      </c>
      <c r="P57" s="67">
        <v>0</v>
      </c>
      <c r="Q57" s="68">
        <f t="shared" si="6"/>
        <v>86.070475799999983</v>
      </c>
      <c r="R57" s="69">
        <f t="shared" si="7"/>
        <v>0</v>
      </c>
      <c r="S57" s="14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</row>
    <row r="58" s="37" customFormat="1" ht="15">
      <c r="A58" s="60" t="s">
        <v>85</v>
      </c>
      <c r="B58" s="95" t="s">
        <v>86</v>
      </c>
      <c r="C58" s="85" t="s">
        <v>31</v>
      </c>
      <c r="D58" s="63" t="s">
        <v>32</v>
      </c>
      <c r="E58" s="64" t="s">
        <v>32</v>
      </c>
      <c r="F58" s="64" t="s">
        <v>32</v>
      </c>
      <c r="G58" s="65">
        <v>0</v>
      </c>
      <c r="H58" s="92">
        <v>0</v>
      </c>
      <c r="I58" s="65">
        <f t="shared" si="1"/>
        <v>0</v>
      </c>
      <c r="J58" s="67">
        <f t="shared" si="9"/>
        <v>0</v>
      </c>
      <c r="K58" s="65">
        <f t="shared" si="1"/>
        <v>0</v>
      </c>
      <c r="L58" s="67">
        <v>0</v>
      </c>
      <c r="M58" s="65">
        <f t="shared" si="1"/>
        <v>0</v>
      </c>
      <c r="N58" s="67">
        <v>0</v>
      </c>
      <c r="O58" s="65">
        <f t="shared" si="1"/>
        <v>0</v>
      </c>
      <c r="P58" s="67">
        <v>0</v>
      </c>
      <c r="Q58" s="68">
        <f t="shared" si="6"/>
        <v>0</v>
      </c>
      <c r="R58" s="69">
        <f t="shared" si="7"/>
        <v>0</v>
      </c>
      <c r="S58" s="14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</row>
    <row r="59" s="37" customFormat="1" ht="15">
      <c r="A59" s="60" t="s">
        <v>87</v>
      </c>
      <c r="B59" s="94" t="s">
        <v>88</v>
      </c>
      <c r="C59" s="85" t="s">
        <v>31</v>
      </c>
      <c r="D59" s="63" t="s">
        <v>32</v>
      </c>
      <c r="E59" s="64" t="s">
        <v>32</v>
      </c>
      <c r="F59" s="64" t="s">
        <v>32</v>
      </c>
      <c r="G59" s="65">
        <v>0</v>
      </c>
      <c r="H59" s="92">
        <v>0</v>
      </c>
      <c r="I59" s="65">
        <f t="shared" si="1"/>
        <v>0</v>
      </c>
      <c r="J59" s="67">
        <f t="shared" si="9"/>
        <v>0</v>
      </c>
      <c r="K59" s="65">
        <f t="shared" si="1"/>
        <v>0</v>
      </c>
      <c r="L59" s="67">
        <v>0</v>
      </c>
      <c r="M59" s="65">
        <f t="shared" si="1"/>
        <v>0</v>
      </c>
      <c r="N59" s="67">
        <v>0</v>
      </c>
      <c r="O59" s="65">
        <f t="shared" si="1"/>
        <v>0</v>
      </c>
      <c r="P59" s="67">
        <v>0</v>
      </c>
      <c r="Q59" s="68">
        <f t="shared" si="6"/>
        <v>0</v>
      </c>
      <c r="R59" s="69">
        <f t="shared" si="7"/>
        <v>0</v>
      </c>
      <c r="S59" s="14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</row>
    <row r="60" s="37" customFormat="1" ht="15">
      <c r="A60" s="60" t="s">
        <v>66</v>
      </c>
      <c r="B60" s="71" t="s">
        <v>89</v>
      </c>
      <c r="C60" s="85" t="s">
        <v>31</v>
      </c>
      <c r="D60" s="63" t="s">
        <v>32</v>
      </c>
      <c r="E60" s="64" t="s">
        <v>32</v>
      </c>
      <c r="F60" s="64" t="s">
        <v>32</v>
      </c>
      <c r="G60" s="65">
        <v>11.592768000000001</v>
      </c>
      <c r="H60" s="92">
        <v>0</v>
      </c>
      <c r="I60" s="65">
        <f t="shared" si="1"/>
        <v>13.911321600000001</v>
      </c>
      <c r="J60" s="67">
        <f t="shared" si="9"/>
        <v>0</v>
      </c>
      <c r="K60" s="65">
        <f t="shared" si="1"/>
        <v>16.69358592</v>
      </c>
      <c r="L60" s="67">
        <v>0</v>
      </c>
      <c r="M60" s="65">
        <f t="shared" si="1"/>
        <v>20.032303104</v>
      </c>
      <c r="N60" s="67">
        <v>0</v>
      </c>
      <c r="O60" s="65">
        <f t="shared" si="1"/>
        <v>24.038763724799999</v>
      </c>
      <c r="P60" s="67">
        <v>0</v>
      </c>
      <c r="Q60" s="68">
        <f t="shared" si="6"/>
        <v>86.268742348800004</v>
      </c>
      <c r="R60" s="69">
        <f t="shared" si="7"/>
        <v>0</v>
      </c>
      <c r="S60" s="14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</row>
    <row r="61" s="37" customFormat="1" ht="15">
      <c r="A61" s="60" t="s">
        <v>90</v>
      </c>
      <c r="B61" s="71" t="s">
        <v>91</v>
      </c>
      <c r="C61" s="85" t="s">
        <v>31</v>
      </c>
      <c r="D61" s="63" t="s">
        <v>32</v>
      </c>
      <c r="E61" s="64" t="s">
        <v>32</v>
      </c>
      <c r="F61" s="64" t="s">
        <v>32</v>
      </c>
      <c r="G61" s="65">
        <v>0.11407500000000001</v>
      </c>
      <c r="H61" s="92">
        <v>0</v>
      </c>
      <c r="I61" s="65">
        <f t="shared" si="1"/>
        <v>0.13689000000000001</v>
      </c>
      <c r="J61" s="67">
        <f t="shared" si="9"/>
        <v>0</v>
      </c>
      <c r="K61" s="65">
        <f t="shared" si="1"/>
        <v>0.164268</v>
      </c>
      <c r="L61" s="67">
        <v>0</v>
      </c>
      <c r="M61" s="65">
        <f t="shared" si="1"/>
        <v>0.19712159999999998</v>
      </c>
      <c r="N61" s="67">
        <v>0</v>
      </c>
      <c r="O61" s="65">
        <f t="shared" si="1"/>
        <v>0.23654591999999997</v>
      </c>
      <c r="P61" s="67">
        <v>0</v>
      </c>
      <c r="Q61" s="68">
        <f t="shared" si="6"/>
        <v>0.84890051999999994</v>
      </c>
      <c r="R61" s="69">
        <f t="shared" si="7"/>
        <v>0</v>
      </c>
      <c r="S61" s="14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</row>
    <row r="62" s="37" customFormat="1" ht="15">
      <c r="A62" s="60" t="s">
        <v>92</v>
      </c>
      <c r="B62" s="93" t="s">
        <v>93</v>
      </c>
      <c r="C62" s="85" t="s">
        <v>31</v>
      </c>
      <c r="D62" s="63" t="s">
        <v>32</v>
      </c>
      <c r="E62" s="64" t="s">
        <v>32</v>
      </c>
      <c r="F62" s="64" t="s">
        <v>32</v>
      </c>
      <c r="G62" s="65">
        <v>2.4890669999999999</v>
      </c>
      <c r="H62" s="92">
        <v>0</v>
      </c>
      <c r="I62" s="65">
        <f t="shared" si="1"/>
        <v>2.9868804</v>
      </c>
      <c r="J62" s="67">
        <f t="shared" si="9"/>
        <v>0</v>
      </c>
      <c r="K62" s="65">
        <f t="shared" si="1"/>
        <v>3.5842564800000001</v>
      </c>
      <c r="L62" s="67">
        <v>0</v>
      </c>
      <c r="M62" s="65">
        <f t="shared" si="1"/>
        <v>4.3011077760000003</v>
      </c>
      <c r="N62" s="67">
        <v>0</v>
      </c>
      <c r="O62" s="65">
        <f t="shared" si="1"/>
        <v>5.1613293312000001</v>
      </c>
      <c r="P62" s="67">
        <v>0</v>
      </c>
      <c r="Q62" s="68">
        <f t="shared" si="6"/>
        <v>18.522640987199999</v>
      </c>
      <c r="R62" s="69">
        <f t="shared" si="7"/>
        <v>0</v>
      </c>
      <c r="S62" s="14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DX62" s="45"/>
      <c r="DY62" s="45"/>
      <c r="DZ62" s="45"/>
      <c r="EA62" s="45"/>
    </row>
    <row r="63" s="37" customFormat="1" ht="30">
      <c r="A63" s="60" t="s">
        <v>94</v>
      </c>
      <c r="B63" s="87" t="s">
        <v>95</v>
      </c>
      <c r="C63" s="85" t="s">
        <v>31</v>
      </c>
      <c r="D63" s="63" t="s">
        <v>32</v>
      </c>
      <c r="E63" s="64" t="s">
        <v>32</v>
      </c>
      <c r="F63" s="64" t="s">
        <v>32</v>
      </c>
      <c r="G63" s="65">
        <v>0</v>
      </c>
      <c r="H63" s="92">
        <v>0</v>
      </c>
      <c r="I63" s="65">
        <f t="shared" si="1"/>
        <v>0</v>
      </c>
      <c r="J63" s="67">
        <f t="shared" si="9"/>
        <v>0</v>
      </c>
      <c r="K63" s="65">
        <f t="shared" si="1"/>
        <v>0</v>
      </c>
      <c r="L63" s="67">
        <v>0</v>
      </c>
      <c r="M63" s="65">
        <f t="shared" si="1"/>
        <v>0</v>
      </c>
      <c r="N63" s="67">
        <v>0</v>
      </c>
      <c r="O63" s="65">
        <f t="shared" si="1"/>
        <v>0</v>
      </c>
      <c r="P63" s="67">
        <v>0</v>
      </c>
      <c r="Q63" s="68">
        <f t="shared" si="6"/>
        <v>0</v>
      </c>
      <c r="R63" s="69">
        <f t="shared" si="7"/>
        <v>0</v>
      </c>
      <c r="S63" s="14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</row>
    <row r="64" s="37" customFormat="1" ht="30">
      <c r="A64" s="60" t="s">
        <v>96</v>
      </c>
      <c r="B64" s="87" t="s">
        <v>97</v>
      </c>
      <c r="C64" s="85" t="s">
        <v>31</v>
      </c>
      <c r="D64" s="63" t="s">
        <v>32</v>
      </c>
      <c r="E64" s="64" t="s">
        <v>32</v>
      </c>
      <c r="F64" s="64" t="s">
        <v>32</v>
      </c>
      <c r="G64" s="65">
        <v>0</v>
      </c>
      <c r="H64" s="92">
        <v>0</v>
      </c>
      <c r="I64" s="65">
        <f t="shared" si="1"/>
        <v>0</v>
      </c>
      <c r="J64" s="67">
        <f t="shared" si="9"/>
        <v>0</v>
      </c>
      <c r="K64" s="65">
        <f t="shared" si="1"/>
        <v>0</v>
      </c>
      <c r="L64" s="67">
        <v>0</v>
      </c>
      <c r="M64" s="65">
        <f t="shared" si="1"/>
        <v>0</v>
      </c>
      <c r="N64" s="67">
        <v>0</v>
      </c>
      <c r="O64" s="65">
        <f t="shared" si="1"/>
        <v>0</v>
      </c>
      <c r="P64" s="67">
        <v>0</v>
      </c>
      <c r="Q64" s="68">
        <f t="shared" si="6"/>
        <v>0</v>
      </c>
      <c r="R64" s="69">
        <f t="shared" si="7"/>
        <v>0</v>
      </c>
      <c r="S64" s="14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</row>
    <row r="65" s="37" customFormat="1">
      <c r="A65" s="60" t="s">
        <v>98</v>
      </c>
      <c r="B65" s="71" t="s">
        <v>99</v>
      </c>
      <c r="C65" s="85" t="s">
        <v>31</v>
      </c>
      <c r="D65" s="63" t="s">
        <v>32</v>
      </c>
      <c r="E65" s="64" t="s">
        <v>32</v>
      </c>
      <c r="F65" s="64" t="s">
        <v>32</v>
      </c>
      <c r="G65" s="65">
        <v>0</v>
      </c>
      <c r="H65" s="92">
        <v>0</v>
      </c>
      <c r="I65" s="65">
        <f t="shared" si="1"/>
        <v>0</v>
      </c>
      <c r="J65" s="67">
        <f t="shared" si="9"/>
        <v>0</v>
      </c>
      <c r="K65" s="65">
        <f t="shared" si="1"/>
        <v>0</v>
      </c>
      <c r="L65" s="67">
        <v>0</v>
      </c>
      <c r="M65" s="65">
        <f t="shared" si="1"/>
        <v>0</v>
      </c>
      <c r="N65" s="67">
        <v>0</v>
      </c>
      <c r="O65" s="65">
        <f t="shared" si="1"/>
        <v>0</v>
      </c>
      <c r="P65" s="67">
        <v>0</v>
      </c>
      <c r="Q65" s="68">
        <f t="shared" si="6"/>
        <v>0</v>
      </c>
      <c r="R65" s="69">
        <f t="shared" si="7"/>
        <v>0</v>
      </c>
      <c r="S65" s="14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</row>
    <row r="66" s="37" customFormat="1">
      <c r="A66" s="60" t="s">
        <v>100</v>
      </c>
      <c r="B66" s="71" t="s">
        <v>101</v>
      </c>
      <c r="C66" s="85" t="s">
        <v>31</v>
      </c>
      <c r="D66" s="63" t="s">
        <v>32</v>
      </c>
      <c r="E66" s="64" t="s">
        <v>32</v>
      </c>
      <c r="F66" s="64" t="s">
        <v>32</v>
      </c>
      <c r="G66" s="65">
        <v>0</v>
      </c>
      <c r="H66" s="92">
        <v>0</v>
      </c>
      <c r="I66" s="65">
        <f t="shared" si="1"/>
        <v>0</v>
      </c>
      <c r="J66" s="67">
        <f t="shared" si="9"/>
        <v>0</v>
      </c>
      <c r="K66" s="65">
        <f t="shared" si="1"/>
        <v>0</v>
      </c>
      <c r="L66" s="67">
        <v>0</v>
      </c>
      <c r="M66" s="65">
        <f t="shared" si="1"/>
        <v>0</v>
      </c>
      <c r="N66" s="67">
        <v>0</v>
      </c>
      <c r="O66" s="65">
        <f t="shared" si="1"/>
        <v>0</v>
      </c>
      <c r="P66" s="67">
        <v>0</v>
      </c>
      <c r="Q66" s="68">
        <f t="shared" si="6"/>
        <v>0</v>
      </c>
      <c r="R66" s="69">
        <f t="shared" si="7"/>
        <v>0</v>
      </c>
      <c r="S66" s="14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</row>
    <row r="67" s="37" customFormat="1">
      <c r="A67" s="60" t="s">
        <v>102</v>
      </c>
      <c r="B67" s="71" t="s">
        <v>103</v>
      </c>
      <c r="C67" s="85" t="s">
        <v>31</v>
      </c>
      <c r="D67" s="63" t="s">
        <v>32</v>
      </c>
      <c r="E67" s="64" t="s">
        <v>32</v>
      </c>
      <c r="F67" s="64" t="s">
        <v>32</v>
      </c>
      <c r="G67" s="65">
        <v>2.4890669999999999</v>
      </c>
      <c r="H67" s="92">
        <v>0</v>
      </c>
      <c r="I67" s="65">
        <f t="shared" si="1"/>
        <v>2.9868804</v>
      </c>
      <c r="J67" s="67">
        <f t="shared" si="9"/>
        <v>0</v>
      </c>
      <c r="K67" s="65">
        <f t="shared" si="1"/>
        <v>3.5842564800000001</v>
      </c>
      <c r="L67" s="67">
        <v>0</v>
      </c>
      <c r="M67" s="65">
        <f t="shared" si="1"/>
        <v>4.3011077760000003</v>
      </c>
      <c r="N67" s="67">
        <v>0</v>
      </c>
      <c r="O67" s="65">
        <f t="shared" si="1"/>
        <v>5.1613293312000001</v>
      </c>
      <c r="P67" s="67">
        <v>0</v>
      </c>
      <c r="Q67" s="68">
        <f t="shared" si="6"/>
        <v>18.522640987199999</v>
      </c>
      <c r="R67" s="69">
        <f t="shared" si="7"/>
        <v>0</v>
      </c>
      <c r="S67" s="14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</row>
    <row r="68" s="37" customFormat="1">
      <c r="A68" s="60" t="s">
        <v>104</v>
      </c>
      <c r="B68" s="93" t="s">
        <v>105</v>
      </c>
      <c r="C68" s="85" t="s">
        <v>31</v>
      </c>
      <c r="D68" s="63" t="s">
        <v>32</v>
      </c>
      <c r="E68" s="64" t="s">
        <v>32</v>
      </c>
      <c r="F68" s="64" t="s">
        <v>32</v>
      </c>
      <c r="G68" s="65">
        <v>7.1567279999999984</v>
      </c>
      <c r="H68" s="92">
        <v>0</v>
      </c>
      <c r="I68" s="65">
        <f t="shared" si="1"/>
        <v>8.5880735999999978</v>
      </c>
      <c r="J68" s="67">
        <f t="shared" si="9"/>
        <v>0</v>
      </c>
      <c r="K68" s="65">
        <f t="shared" si="1"/>
        <v>10.305688319999996</v>
      </c>
      <c r="L68" s="67">
        <v>0</v>
      </c>
      <c r="M68" s="65">
        <f t="shared" si="1"/>
        <v>12.366825983999995</v>
      </c>
      <c r="N68" s="67">
        <v>0</v>
      </c>
      <c r="O68" s="65">
        <f t="shared" si="1"/>
        <v>14.840191180799993</v>
      </c>
      <c r="P68" s="67">
        <v>0</v>
      </c>
      <c r="Q68" s="68">
        <f t="shared" si="6"/>
        <v>53.257507084799975</v>
      </c>
      <c r="R68" s="69">
        <f t="shared" si="7"/>
        <v>0</v>
      </c>
      <c r="S68" s="14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</row>
    <row r="69" s="37" customFormat="1">
      <c r="A69" s="60" t="s">
        <v>106</v>
      </c>
      <c r="B69" s="93" t="s">
        <v>107</v>
      </c>
      <c r="C69" s="62" t="s">
        <v>31</v>
      </c>
      <c r="D69" s="63" t="s">
        <v>32</v>
      </c>
      <c r="E69" s="64" t="s">
        <v>32</v>
      </c>
      <c r="F69" s="64" t="s">
        <v>32</v>
      </c>
      <c r="G69" s="65">
        <v>11.566666666666668</v>
      </c>
      <c r="H69" s="92">
        <v>0</v>
      </c>
      <c r="I69" s="65">
        <f t="shared" si="1"/>
        <v>13.880000000000001</v>
      </c>
      <c r="J69" s="67">
        <f t="shared" si="9"/>
        <v>0</v>
      </c>
      <c r="K69" s="65">
        <f t="shared" si="1"/>
        <v>16.655999999999999</v>
      </c>
      <c r="L69" s="67">
        <v>0</v>
      </c>
      <c r="M69" s="65">
        <f t="shared" si="1"/>
        <v>19.987199999999998</v>
      </c>
      <c r="N69" s="67">
        <v>0</v>
      </c>
      <c r="O69" s="65">
        <f t="shared" si="1"/>
        <v>23.984639999999995</v>
      </c>
      <c r="P69" s="67">
        <v>0</v>
      </c>
      <c r="Q69" s="68">
        <f t="shared" si="6"/>
        <v>86.074506666666665</v>
      </c>
      <c r="R69" s="69">
        <f t="shared" si="7"/>
        <v>0</v>
      </c>
      <c r="S69" s="14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</row>
    <row r="70" s="37" customFormat="1">
      <c r="A70" s="60" t="s">
        <v>108</v>
      </c>
      <c r="B70" s="93" t="s">
        <v>109</v>
      </c>
      <c r="C70" s="85" t="s">
        <v>31</v>
      </c>
      <c r="D70" s="63" t="s">
        <v>32</v>
      </c>
      <c r="E70" s="64" t="s">
        <v>32</v>
      </c>
      <c r="F70" s="64" t="s">
        <v>32</v>
      </c>
      <c r="G70" s="65">
        <v>0.59855410000000009</v>
      </c>
      <c r="H70" s="92">
        <v>0</v>
      </c>
      <c r="I70" s="65">
        <f t="shared" si="1"/>
        <v>0.71826492000000008</v>
      </c>
      <c r="J70" s="67">
        <f t="shared" si="9"/>
        <v>0</v>
      </c>
      <c r="K70" s="65">
        <f t="shared" si="1"/>
        <v>0.86191790400000012</v>
      </c>
      <c r="L70" s="67">
        <v>0</v>
      </c>
      <c r="M70" s="65">
        <f t="shared" si="1"/>
        <v>1.0343014848000001</v>
      </c>
      <c r="N70" s="67">
        <v>0</v>
      </c>
      <c r="O70" s="65">
        <f t="shared" si="1"/>
        <v>1.24116178176</v>
      </c>
      <c r="P70" s="67">
        <v>0</v>
      </c>
      <c r="Q70" s="68">
        <f t="shared" si="6"/>
        <v>4.4542001905599999</v>
      </c>
      <c r="R70" s="69">
        <f t="shared" si="7"/>
        <v>0</v>
      </c>
      <c r="S70" s="14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</row>
    <row r="71" s="37" customFormat="1">
      <c r="A71" s="60" t="s">
        <v>110</v>
      </c>
      <c r="B71" s="71" t="s">
        <v>111</v>
      </c>
      <c r="C71" s="85" t="s">
        <v>31</v>
      </c>
      <c r="D71" s="63" t="s">
        <v>32</v>
      </c>
      <c r="E71" s="64" t="s">
        <v>32</v>
      </c>
      <c r="F71" s="64" t="s">
        <v>32</v>
      </c>
      <c r="G71" s="65">
        <v>0.59362940000000008</v>
      </c>
      <c r="H71" s="92">
        <v>0</v>
      </c>
      <c r="I71" s="65">
        <f t="shared" si="1"/>
        <v>0.71235528000000004</v>
      </c>
      <c r="J71" s="67">
        <f t="shared" si="9"/>
        <v>0</v>
      </c>
      <c r="K71" s="65">
        <f t="shared" si="1"/>
        <v>0.85482633600000002</v>
      </c>
      <c r="L71" s="67">
        <v>0</v>
      </c>
      <c r="M71" s="65">
        <f t="shared" si="1"/>
        <v>1.0257916032000001</v>
      </c>
      <c r="N71" s="67">
        <v>0</v>
      </c>
      <c r="O71" s="65">
        <f t="shared" si="1"/>
        <v>1.2309499238400001</v>
      </c>
      <c r="P71" s="67">
        <v>0</v>
      </c>
      <c r="Q71" s="68">
        <f t="shared" si="6"/>
        <v>4.4175525430400002</v>
      </c>
      <c r="R71" s="69">
        <f t="shared" si="7"/>
        <v>0</v>
      </c>
      <c r="S71" s="14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</row>
    <row r="72" s="37" customFormat="1">
      <c r="A72" s="60" t="s">
        <v>112</v>
      </c>
      <c r="B72" s="71" t="s">
        <v>113</v>
      </c>
      <c r="C72" s="85" t="s">
        <v>31</v>
      </c>
      <c r="D72" s="63" t="s">
        <v>32</v>
      </c>
      <c r="E72" s="64" t="s">
        <v>32</v>
      </c>
      <c r="F72" s="64" t="s">
        <v>32</v>
      </c>
      <c r="G72" s="65">
        <v>0.0049247000000000015</v>
      </c>
      <c r="H72" s="92">
        <v>0</v>
      </c>
      <c r="I72" s="65">
        <f t="shared" si="1"/>
        <v>0.0059096400000000016</v>
      </c>
      <c r="J72" s="67">
        <f t="shared" si="9"/>
        <v>0</v>
      </c>
      <c r="K72" s="65">
        <f t="shared" si="1"/>
        <v>0.0070915680000000012</v>
      </c>
      <c r="L72" s="67">
        <v>0</v>
      </c>
      <c r="M72" s="65">
        <f t="shared" si="1"/>
        <v>0.0085098816000000015</v>
      </c>
      <c r="N72" s="67">
        <v>0</v>
      </c>
      <c r="O72" s="65">
        <f t="shared" si="1"/>
        <v>0.010211857920000001</v>
      </c>
      <c r="P72" s="67">
        <v>0</v>
      </c>
      <c r="Q72" s="68">
        <f t="shared" si="6"/>
        <v>0.036647647520000007</v>
      </c>
      <c r="R72" s="69">
        <f t="shared" si="7"/>
        <v>0</v>
      </c>
      <c r="S72" s="14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</row>
    <row r="73" s="37" customFormat="1">
      <c r="A73" s="60" t="s">
        <v>114</v>
      </c>
      <c r="B73" s="93" t="s">
        <v>115</v>
      </c>
      <c r="C73" s="85" t="s">
        <v>31</v>
      </c>
      <c r="D73" s="63" t="s">
        <v>32</v>
      </c>
      <c r="E73" s="64" t="s">
        <v>32</v>
      </c>
      <c r="F73" s="64" t="s">
        <v>32</v>
      </c>
      <c r="G73" s="65">
        <v>3.6528575000000001</v>
      </c>
      <c r="H73" s="92">
        <v>0</v>
      </c>
      <c r="I73" s="65">
        <f t="shared" si="1"/>
        <v>4.3834289999999996</v>
      </c>
      <c r="J73" s="67">
        <f t="shared" si="9"/>
        <v>0</v>
      </c>
      <c r="K73" s="65">
        <f t="shared" si="1"/>
        <v>5.2601147999999993</v>
      </c>
      <c r="L73" s="67">
        <v>0</v>
      </c>
      <c r="M73" s="65">
        <f t="shared" si="1"/>
        <v>6.3121377599999988</v>
      </c>
      <c r="N73" s="67">
        <v>0</v>
      </c>
      <c r="O73" s="65">
        <f t="shared" si="1"/>
        <v>7.5745653119999981</v>
      </c>
      <c r="P73" s="67">
        <v>0</v>
      </c>
      <c r="Q73" s="68">
        <f t="shared" si="6"/>
        <v>27.183104371999995</v>
      </c>
      <c r="R73" s="69">
        <f t="shared" si="7"/>
        <v>0</v>
      </c>
      <c r="S73" s="14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</row>
    <row r="74" s="37" customFormat="1">
      <c r="A74" s="60" t="s">
        <v>116</v>
      </c>
      <c r="B74" s="71" t="s">
        <v>117</v>
      </c>
      <c r="C74" s="85" t="s">
        <v>31</v>
      </c>
      <c r="D74" s="63" t="s">
        <v>32</v>
      </c>
      <c r="E74" s="64" t="s">
        <v>32</v>
      </c>
      <c r="F74" s="64" t="s">
        <v>32</v>
      </c>
      <c r="G74" s="65">
        <v>0.74431500000000006</v>
      </c>
      <c r="H74" s="66">
        <v>0</v>
      </c>
      <c r="I74" s="65">
        <f t="shared" si="1"/>
        <v>0.89317800000000003</v>
      </c>
      <c r="J74" s="67">
        <f t="shared" si="9"/>
        <v>0</v>
      </c>
      <c r="K74" s="65">
        <f t="shared" si="1"/>
        <v>1.0718136</v>
      </c>
      <c r="L74" s="67">
        <v>0</v>
      </c>
      <c r="M74" s="65">
        <f t="shared" si="1"/>
        <v>1.28617632</v>
      </c>
      <c r="N74" s="67">
        <v>0</v>
      </c>
      <c r="O74" s="65">
        <f t="shared" si="1"/>
        <v>1.543411584</v>
      </c>
      <c r="P74" s="67">
        <v>0</v>
      </c>
      <c r="Q74" s="68">
        <f t="shared" si="6"/>
        <v>5.5388945039999999</v>
      </c>
      <c r="R74" s="69">
        <f t="shared" si="7"/>
        <v>0</v>
      </c>
      <c r="S74" s="14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</row>
    <row r="75" s="37" customFormat="1" ht="15.75" customHeight="1">
      <c r="A75" s="60" t="s">
        <v>118</v>
      </c>
      <c r="B75" s="71" t="s">
        <v>119</v>
      </c>
      <c r="C75" s="85" t="s">
        <v>31</v>
      </c>
      <c r="D75" s="63" t="s">
        <v>32</v>
      </c>
      <c r="E75" s="64" t="s">
        <v>32</v>
      </c>
      <c r="F75" s="64" t="s">
        <v>32</v>
      </c>
      <c r="G75" s="65">
        <v>2.2525424999999997</v>
      </c>
      <c r="H75" s="66">
        <v>0</v>
      </c>
      <c r="I75" s="65">
        <f t="shared" si="1"/>
        <v>2.7030509999999994</v>
      </c>
      <c r="J75" s="67">
        <f t="shared" si="9"/>
        <v>0</v>
      </c>
      <c r="K75" s="65">
        <f t="shared" si="1"/>
        <v>3.2436611999999991</v>
      </c>
      <c r="L75" s="67">
        <v>0</v>
      </c>
      <c r="M75" s="65">
        <f t="shared" si="1"/>
        <v>3.8923934399999989</v>
      </c>
      <c r="N75" s="67">
        <v>0</v>
      </c>
      <c r="O75" s="65">
        <f t="shared" si="1"/>
        <v>4.6708721279999983</v>
      </c>
      <c r="P75" s="67">
        <v>0</v>
      </c>
      <c r="Q75" s="68">
        <f t="shared" si="6"/>
        <v>16.762520267999996</v>
      </c>
      <c r="R75" s="69">
        <f t="shared" si="7"/>
        <v>0</v>
      </c>
      <c r="S75" s="14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</row>
    <row r="76" s="37" customFormat="1" ht="16.5">
      <c r="A76" s="96" t="s">
        <v>120</v>
      </c>
      <c r="B76" s="97" t="s">
        <v>121</v>
      </c>
      <c r="C76" s="98" t="s">
        <v>31</v>
      </c>
      <c r="D76" s="99" t="s">
        <v>32</v>
      </c>
      <c r="E76" s="100" t="s">
        <v>32</v>
      </c>
      <c r="F76" s="100" t="s">
        <v>32</v>
      </c>
      <c r="G76" s="101">
        <v>0.65600000000000003</v>
      </c>
      <c r="H76" s="102">
        <v>0</v>
      </c>
      <c r="I76" s="65">
        <f t="shared" si="1"/>
        <v>0.78720000000000001</v>
      </c>
      <c r="J76" s="67">
        <f t="shared" si="9"/>
        <v>0</v>
      </c>
      <c r="K76" s="65">
        <f t="shared" si="1"/>
        <v>0.94463999999999992</v>
      </c>
      <c r="L76" s="67">
        <v>0</v>
      </c>
      <c r="M76" s="65">
        <f t="shared" si="1"/>
        <v>1.1335679999999999</v>
      </c>
      <c r="N76" s="67">
        <v>0</v>
      </c>
      <c r="O76" s="65">
        <f t="shared" si="1"/>
        <v>1.3602815999999998</v>
      </c>
      <c r="P76" s="67">
        <v>0</v>
      </c>
      <c r="Q76" s="101">
        <f t="shared" si="6"/>
        <v>4.8816895999999996</v>
      </c>
      <c r="R76" s="103">
        <f t="shared" si="7"/>
        <v>0</v>
      </c>
      <c r="S76" s="14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</row>
    <row r="77" s="37" customFormat="1">
      <c r="A77" s="104" t="s">
        <v>122</v>
      </c>
      <c r="B77" s="105" t="s">
        <v>123</v>
      </c>
      <c r="C77" s="106" t="s">
        <v>31</v>
      </c>
      <c r="D77" s="107"/>
      <c r="E77" s="58"/>
      <c r="F77" s="58"/>
      <c r="G77" s="58"/>
      <c r="H77" s="58"/>
      <c r="I77" s="55"/>
      <c r="J77" s="67">
        <f t="shared" si="9"/>
        <v>0</v>
      </c>
      <c r="K77" s="55"/>
      <c r="L77" s="67">
        <v>0</v>
      </c>
      <c r="M77" s="55"/>
      <c r="N77" s="67">
        <v>0</v>
      </c>
      <c r="O77" s="55"/>
      <c r="P77" s="67">
        <v>0</v>
      </c>
      <c r="Q77" s="58"/>
      <c r="R77" s="59"/>
      <c r="S77" s="14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</row>
    <row r="78" s="37" customFormat="1">
      <c r="A78" s="60" t="s">
        <v>124</v>
      </c>
      <c r="B78" s="71" t="s">
        <v>125</v>
      </c>
      <c r="C78" s="85" t="s">
        <v>31</v>
      </c>
      <c r="D78" s="63" t="s">
        <v>32</v>
      </c>
      <c r="E78" s="64" t="s">
        <v>32</v>
      </c>
      <c r="F78" s="64" t="s">
        <v>32</v>
      </c>
      <c r="G78" s="65">
        <v>10.258891500000001</v>
      </c>
      <c r="H78" s="67">
        <v>0</v>
      </c>
      <c r="I78" s="65">
        <f t="shared" si="1"/>
        <v>12.310669800000001</v>
      </c>
      <c r="J78" s="67">
        <f t="shared" si="9"/>
        <v>0</v>
      </c>
      <c r="K78" s="65">
        <f>I78*1.2</f>
        <v>14.77280376</v>
      </c>
      <c r="L78" s="67">
        <v>0</v>
      </c>
      <c r="M78" s="65">
        <f>K78*1.2</f>
        <v>17.727364512000001</v>
      </c>
      <c r="N78" s="67">
        <v>0</v>
      </c>
      <c r="O78" s="65">
        <f>M78*1.2</f>
        <v>21.272837414400001</v>
      </c>
      <c r="P78" s="67">
        <v>0</v>
      </c>
      <c r="Q78" s="68">
        <f t="shared" si="6"/>
        <v>76.342566986400016</v>
      </c>
      <c r="R78" s="69">
        <f t="shared" si="7"/>
        <v>0</v>
      </c>
      <c r="S78" s="14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</row>
    <row r="79" s="37" customFormat="1">
      <c r="A79" s="60" t="s">
        <v>126</v>
      </c>
      <c r="B79" s="71" t="s">
        <v>127</v>
      </c>
      <c r="C79" s="85" t="s">
        <v>31</v>
      </c>
      <c r="D79" s="63" t="s">
        <v>32</v>
      </c>
      <c r="E79" s="64" t="s">
        <v>32</v>
      </c>
      <c r="F79" s="64" t="s">
        <v>32</v>
      </c>
      <c r="G79" s="65">
        <v>0</v>
      </c>
      <c r="H79" s="67">
        <v>0</v>
      </c>
      <c r="I79" s="65">
        <v>0</v>
      </c>
      <c r="J79" s="67">
        <f t="shared" si="9"/>
        <v>0</v>
      </c>
      <c r="K79" s="65">
        <v>0</v>
      </c>
      <c r="L79" s="67">
        <v>0</v>
      </c>
      <c r="M79" s="65">
        <v>0</v>
      </c>
      <c r="N79" s="67">
        <v>0</v>
      </c>
      <c r="O79" s="65">
        <v>0</v>
      </c>
      <c r="P79" s="67">
        <v>0</v>
      </c>
      <c r="Q79" s="68">
        <f t="shared" si="6"/>
        <v>0</v>
      </c>
      <c r="R79" s="69">
        <f t="shared" si="7"/>
        <v>0</v>
      </c>
      <c r="S79" s="14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</row>
    <row r="80" s="37" customFormat="1" ht="16.5">
      <c r="A80" s="108" t="s">
        <v>128</v>
      </c>
      <c r="B80" s="109" t="s">
        <v>129</v>
      </c>
      <c r="C80" s="110" t="s">
        <v>31</v>
      </c>
      <c r="D80" s="73" t="s">
        <v>32</v>
      </c>
      <c r="E80" s="74" t="s">
        <v>32</v>
      </c>
      <c r="F80" s="74" t="s">
        <v>32</v>
      </c>
      <c r="G80" s="77">
        <v>0</v>
      </c>
      <c r="H80" s="111">
        <v>0</v>
      </c>
      <c r="I80" s="77">
        <f>G80*1.35</f>
        <v>0</v>
      </c>
      <c r="J80" s="67">
        <f t="shared" si="9"/>
        <v>0</v>
      </c>
      <c r="K80" s="77">
        <f>I80*1.35</f>
        <v>0</v>
      </c>
      <c r="L80" s="67">
        <v>0</v>
      </c>
      <c r="M80" s="77">
        <f>K80*1.35</f>
        <v>0</v>
      </c>
      <c r="N80" s="67">
        <v>0</v>
      </c>
      <c r="O80" s="77">
        <f>M80*1.35</f>
        <v>0</v>
      </c>
      <c r="P80" s="67">
        <v>0</v>
      </c>
      <c r="Q80" s="77">
        <f t="shared" si="6"/>
        <v>0</v>
      </c>
      <c r="R80" s="78">
        <f t="shared" si="7"/>
        <v>0</v>
      </c>
      <c r="S80" s="14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</row>
    <row r="81" s="37" customFormat="1">
      <c r="A81" s="50" t="s">
        <v>130</v>
      </c>
      <c r="B81" s="79" t="s">
        <v>131</v>
      </c>
      <c r="C81" s="80" t="s">
        <v>31</v>
      </c>
      <c r="D81" s="112" t="s">
        <v>32</v>
      </c>
      <c r="E81" s="113" t="s">
        <v>32</v>
      </c>
      <c r="F81" s="113" t="s">
        <v>32</v>
      </c>
      <c r="G81" s="81">
        <v>5.3999587333333281</v>
      </c>
      <c r="H81" s="114">
        <f>SUM(H82,H86:H92,H95)</f>
        <v>0</v>
      </c>
      <c r="I81" s="81">
        <f t="shared" ref="I81:O144" si="10">G81*1.2</f>
        <v>6.4799504799999932</v>
      </c>
      <c r="J81" s="67">
        <f t="shared" si="9"/>
        <v>0</v>
      </c>
      <c r="K81" s="81">
        <f>I81*1.2</f>
        <v>7.7759405759999911</v>
      </c>
      <c r="L81" s="67">
        <v>0</v>
      </c>
      <c r="M81" s="81">
        <f>K81*1.2</f>
        <v>9.3311286911999893</v>
      </c>
      <c r="N81" s="67">
        <v>0</v>
      </c>
      <c r="O81" s="81">
        <f>M81*1.2</f>
        <v>11.197354429439986</v>
      </c>
      <c r="P81" s="67">
        <v>0</v>
      </c>
      <c r="Q81" s="83">
        <f t="shared" si="6"/>
        <v>40.184332909973286</v>
      </c>
      <c r="R81" s="84">
        <f t="shared" si="7"/>
        <v>0</v>
      </c>
      <c r="S81" s="14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</row>
    <row r="82" s="37" customFormat="1">
      <c r="A82" s="60" t="s">
        <v>132</v>
      </c>
      <c r="B82" s="61" t="s">
        <v>34</v>
      </c>
      <c r="C82" s="85" t="s">
        <v>31</v>
      </c>
      <c r="D82" s="63" t="s">
        <v>32</v>
      </c>
      <c r="E82" s="64" t="s">
        <v>32</v>
      </c>
      <c r="F82" s="64" t="s">
        <v>32</v>
      </c>
      <c r="G82" s="65">
        <v>0</v>
      </c>
      <c r="H82" s="67">
        <f>H84+H83+H85</f>
        <v>0</v>
      </c>
      <c r="I82" s="81">
        <f t="shared" si="10"/>
        <v>0</v>
      </c>
      <c r="J82" s="67">
        <f t="shared" si="9"/>
        <v>0</v>
      </c>
      <c r="K82" s="81">
        <f t="shared" si="10"/>
        <v>0</v>
      </c>
      <c r="L82" s="67">
        <v>0</v>
      </c>
      <c r="M82" s="81">
        <f t="shared" si="10"/>
        <v>0</v>
      </c>
      <c r="N82" s="67">
        <v>0</v>
      </c>
      <c r="O82" s="81">
        <f t="shared" si="10"/>
        <v>0</v>
      </c>
      <c r="P82" s="67">
        <v>0</v>
      </c>
      <c r="Q82" s="68">
        <f t="shared" si="6"/>
        <v>0</v>
      </c>
      <c r="R82" s="69">
        <f t="shared" si="7"/>
        <v>0</v>
      </c>
      <c r="S82" s="14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</row>
    <row r="83" s="37" customFormat="1" ht="31.5">
      <c r="A83" s="60" t="s">
        <v>133</v>
      </c>
      <c r="B83" s="87" t="s">
        <v>36</v>
      </c>
      <c r="C83" s="85" t="s">
        <v>31</v>
      </c>
      <c r="D83" s="63" t="s">
        <v>32</v>
      </c>
      <c r="E83" s="64" t="s">
        <v>32</v>
      </c>
      <c r="F83" s="64" t="s">
        <v>32</v>
      </c>
      <c r="G83" s="65">
        <v>0</v>
      </c>
      <c r="H83" s="67">
        <f t="shared" ref="H83:H95" si="11">H25-H40</f>
        <v>0</v>
      </c>
      <c r="I83" s="81">
        <f t="shared" si="10"/>
        <v>0</v>
      </c>
      <c r="J83" s="67">
        <f t="shared" si="9"/>
        <v>0</v>
      </c>
      <c r="K83" s="81">
        <f t="shared" si="10"/>
        <v>0</v>
      </c>
      <c r="L83" s="67">
        <v>0</v>
      </c>
      <c r="M83" s="81">
        <f t="shared" si="10"/>
        <v>0</v>
      </c>
      <c r="N83" s="67">
        <v>0</v>
      </c>
      <c r="O83" s="81">
        <f t="shared" si="10"/>
        <v>0</v>
      </c>
      <c r="P83" s="67">
        <v>0</v>
      </c>
      <c r="Q83" s="68">
        <f t="shared" si="6"/>
        <v>0</v>
      </c>
      <c r="R83" s="69">
        <f t="shared" si="7"/>
        <v>0</v>
      </c>
      <c r="S83" s="14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</row>
    <row r="84" s="37" customFormat="1" ht="31.5">
      <c r="A84" s="60" t="s">
        <v>134</v>
      </c>
      <c r="B84" s="87" t="s">
        <v>38</v>
      </c>
      <c r="C84" s="85" t="s">
        <v>31</v>
      </c>
      <c r="D84" s="63" t="s">
        <v>32</v>
      </c>
      <c r="E84" s="64" t="s">
        <v>32</v>
      </c>
      <c r="F84" s="64" t="s">
        <v>32</v>
      </c>
      <c r="G84" s="65">
        <v>0</v>
      </c>
      <c r="H84" s="67">
        <f t="shared" si="11"/>
        <v>0</v>
      </c>
      <c r="I84" s="81">
        <f t="shared" si="10"/>
        <v>0</v>
      </c>
      <c r="J84" s="67">
        <f t="shared" si="9"/>
        <v>0</v>
      </c>
      <c r="K84" s="81">
        <f t="shared" si="10"/>
        <v>0</v>
      </c>
      <c r="L84" s="67">
        <v>0</v>
      </c>
      <c r="M84" s="81">
        <f t="shared" si="10"/>
        <v>0</v>
      </c>
      <c r="N84" s="67">
        <v>0</v>
      </c>
      <c r="O84" s="81">
        <f t="shared" si="10"/>
        <v>0</v>
      </c>
      <c r="P84" s="67">
        <v>0</v>
      </c>
      <c r="Q84" s="68">
        <f t="shared" si="6"/>
        <v>0</v>
      </c>
      <c r="R84" s="69">
        <f t="shared" si="7"/>
        <v>0</v>
      </c>
      <c r="S84" s="14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</row>
    <row r="85" s="37" customFormat="1" ht="31.5">
      <c r="A85" s="60" t="s">
        <v>135</v>
      </c>
      <c r="B85" s="87" t="s">
        <v>40</v>
      </c>
      <c r="C85" s="85" t="s">
        <v>31</v>
      </c>
      <c r="D85" s="63" t="s">
        <v>32</v>
      </c>
      <c r="E85" s="64" t="s">
        <v>32</v>
      </c>
      <c r="F85" s="64" t="s">
        <v>32</v>
      </c>
      <c r="G85" s="65">
        <v>0</v>
      </c>
      <c r="H85" s="67">
        <f t="shared" si="11"/>
        <v>0</v>
      </c>
      <c r="I85" s="81">
        <f t="shared" si="10"/>
        <v>0</v>
      </c>
      <c r="J85" s="67">
        <f t="shared" si="9"/>
        <v>0</v>
      </c>
      <c r="K85" s="81">
        <f t="shared" si="10"/>
        <v>0</v>
      </c>
      <c r="L85" s="67">
        <v>0</v>
      </c>
      <c r="M85" s="81">
        <f t="shared" si="10"/>
        <v>0</v>
      </c>
      <c r="N85" s="67">
        <v>0</v>
      </c>
      <c r="O85" s="81">
        <f t="shared" si="10"/>
        <v>0</v>
      </c>
      <c r="P85" s="67">
        <v>0</v>
      </c>
      <c r="Q85" s="68">
        <f t="shared" si="6"/>
        <v>0</v>
      </c>
      <c r="R85" s="69">
        <f t="shared" si="7"/>
        <v>0</v>
      </c>
      <c r="S85" s="14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</row>
    <row r="86" s="37" customFormat="1">
      <c r="A86" s="60" t="s">
        <v>136</v>
      </c>
      <c r="B86" s="61" t="s">
        <v>42</v>
      </c>
      <c r="C86" s="85" t="s">
        <v>31</v>
      </c>
      <c r="D86" s="63" t="s">
        <v>32</v>
      </c>
      <c r="E86" s="64" t="s">
        <v>32</v>
      </c>
      <c r="F86" s="64" t="s">
        <v>32</v>
      </c>
      <c r="G86" s="65">
        <v>0</v>
      </c>
      <c r="H86" s="67">
        <f t="shared" si="11"/>
        <v>0</v>
      </c>
      <c r="I86" s="81">
        <f t="shared" si="10"/>
        <v>0</v>
      </c>
      <c r="J86" s="67">
        <f t="shared" si="9"/>
        <v>0</v>
      </c>
      <c r="K86" s="81">
        <f t="shared" si="10"/>
        <v>0</v>
      </c>
      <c r="L86" s="67">
        <v>0</v>
      </c>
      <c r="M86" s="81">
        <f t="shared" si="10"/>
        <v>0</v>
      </c>
      <c r="N86" s="67">
        <v>0</v>
      </c>
      <c r="O86" s="81">
        <f t="shared" si="10"/>
        <v>0</v>
      </c>
      <c r="P86" s="67">
        <v>0</v>
      </c>
      <c r="Q86" s="68">
        <f t="shared" si="6"/>
        <v>0</v>
      </c>
      <c r="R86" s="69">
        <f t="shared" si="7"/>
        <v>0</v>
      </c>
      <c r="S86" s="14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</row>
    <row r="87" s="37" customFormat="1">
      <c r="A87" s="60" t="s">
        <v>137</v>
      </c>
      <c r="B87" s="61" t="s">
        <v>44</v>
      </c>
      <c r="C87" s="85" t="s">
        <v>31</v>
      </c>
      <c r="D87" s="63" t="s">
        <v>32</v>
      </c>
      <c r="E87" s="64" t="s">
        <v>32</v>
      </c>
      <c r="F87" s="64" t="s">
        <v>32</v>
      </c>
      <c r="G87" s="65">
        <v>5.3999587333333281</v>
      </c>
      <c r="H87" s="67">
        <f>H29-H38</f>
        <v>0</v>
      </c>
      <c r="I87" s="81">
        <f t="shared" si="10"/>
        <v>6.4799504799999932</v>
      </c>
      <c r="J87" s="67">
        <f t="shared" si="9"/>
        <v>0</v>
      </c>
      <c r="K87" s="81">
        <f t="shared" si="10"/>
        <v>7.7759405759999911</v>
      </c>
      <c r="L87" s="67">
        <v>0</v>
      </c>
      <c r="M87" s="81">
        <f t="shared" si="10"/>
        <v>9.3311286911999893</v>
      </c>
      <c r="N87" s="67">
        <v>0</v>
      </c>
      <c r="O87" s="81">
        <f t="shared" si="10"/>
        <v>11.197354429439986</v>
      </c>
      <c r="P87" s="67">
        <v>0</v>
      </c>
      <c r="Q87" s="68">
        <f t="shared" ref="Q87:Q150" si="12">G87+I87+K87+M87+O87</f>
        <v>40.184332909973286</v>
      </c>
      <c r="R87" s="69">
        <f t="shared" ref="R87:R150" si="13">P87+N87+L87+J87+H87</f>
        <v>0</v>
      </c>
      <c r="S87" s="14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</row>
    <row r="88" s="37" customFormat="1">
      <c r="A88" s="60" t="s">
        <v>138</v>
      </c>
      <c r="B88" s="61" t="s">
        <v>46</v>
      </c>
      <c r="C88" s="85" t="s">
        <v>31</v>
      </c>
      <c r="D88" s="63" t="s">
        <v>32</v>
      </c>
      <c r="E88" s="64" t="s">
        <v>32</v>
      </c>
      <c r="F88" s="64" t="s">
        <v>32</v>
      </c>
      <c r="G88" s="65">
        <v>0</v>
      </c>
      <c r="H88" s="67">
        <f t="shared" si="11"/>
        <v>0</v>
      </c>
      <c r="I88" s="81">
        <f t="shared" si="10"/>
        <v>0</v>
      </c>
      <c r="J88" s="67">
        <f t="shared" si="9"/>
        <v>0</v>
      </c>
      <c r="K88" s="81">
        <f t="shared" si="10"/>
        <v>0</v>
      </c>
      <c r="L88" s="67">
        <v>0</v>
      </c>
      <c r="M88" s="81">
        <f t="shared" si="10"/>
        <v>0</v>
      </c>
      <c r="N88" s="67">
        <v>0</v>
      </c>
      <c r="O88" s="81">
        <f t="shared" si="10"/>
        <v>0</v>
      </c>
      <c r="P88" s="67">
        <v>0</v>
      </c>
      <c r="Q88" s="68">
        <f t="shared" si="12"/>
        <v>0</v>
      </c>
      <c r="R88" s="69">
        <f t="shared" si="13"/>
        <v>0</v>
      </c>
      <c r="S88" s="14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</row>
    <row r="89" s="37" customFormat="1">
      <c r="A89" s="60" t="s">
        <v>139</v>
      </c>
      <c r="B89" s="61" t="s">
        <v>48</v>
      </c>
      <c r="C89" s="85" t="s">
        <v>31</v>
      </c>
      <c r="D89" s="63" t="s">
        <v>32</v>
      </c>
      <c r="E89" s="64" t="s">
        <v>32</v>
      </c>
      <c r="F89" s="64" t="s">
        <v>32</v>
      </c>
      <c r="G89" s="65">
        <v>0</v>
      </c>
      <c r="H89" s="67">
        <f t="shared" si="11"/>
        <v>0</v>
      </c>
      <c r="I89" s="81">
        <f t="shared" si="10"/>
        <v>0</v>
      </c>
      <c r="J89" s="67">
        <f t="shared" si="9"/>
        <v>0</v>
      </c>
      <c r="K89" s="81">
        <f t="shared" si="10"/>
        <v>0</v>
      </c>
      <c r="L89" s="67">
        <v>0</v>
      </c>
      <c r="M89" s="81">
        <f t="shared" si="10"/>
        <v>0</v>
      </c>
      <c r="N89" s="67">
        <v>0</v>
      </c>
      <c r="O89" s="81">
        <f t="shared" si="10"/>
        <v>0</v>
      </c>
      <c r="P89" s="67">
        <v>0</v>
      </c>
      <c r="Q89" s="68">
        <f t="shared" si="12"/>
        <v>0</v>
      </c>
      <c r="R89" s="69">
        <f t="shared" si="13"/>
        <v>0</v>
      </c>
      <c r="S89" s="14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</row>
    <row r="90" s="37" customFormat="1">
      <c r="A90" s="60" t="s">
        <v>140</v>
      </c>
      <c r="B90" s="61" t="s">
        <v>50</v>
      </c>
      <c r="C90" s="85" t="s">
        <v>31</v>
      </c>
      <c r="D90" s="63" t="s">
        <v>32</v>
      </c>
      <c r="E90" s="64" t="s">
        <v>32</v>
      </c>
      <c r="F90" s="64" t="s">
        <v>32</v>
      </c>
      <c r="G90" s="65">
        <v>0</v>
      </c>
      <c r="H90" s="67">
        <f t="shared" si="11"/>
        <v>0</v>
      </c>
      <c r="I90" s="81">
        <f t="shared" si="10"/>
        <v>0</v>
      </c>
      <c r="J90" s="67">
        <f t="shared" si="9"/>
        <v>0</v>
      </c>
      <c r="K90" s="81">
        <f t="shared" si="10"/>
        <v>0</v>
      </c>
      <c r="L90" s="67">
        <v>0</v>
      </c>
      <c r="M90" s="81">
        <f t="shared" si="10"/>
        <v>0</v>
      </c>
      <c r="N90" s="67">
        <v>0</v>
      </c>
      <c r="O90" s="81">
        <f t="shared" si="10"/>
        <v>0</v>
      </c>
      <c r="P90" s="67">
        <v>0</v>
      </c>
      <c r="Q90" s="68">
        <f t="shared" si="12"/>
        <v>0</v>
      </c>
      <c r="R90" s="69">
        <f t="shared" si="13"/>
        <v>0</v>
      </c>
      <c r="S90" s="14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</row>
    <row r="91" s="37" customFormat="1">
      <c r="A91" s="60" t="s">
        <v>141</v>
      </c>
      <c r="B91" s="61" t="s">
        <v>52</v>
      </c>
      <c r="C91" s="85" t="s">
        <v>31</v>
      </c>
      <c r="D91" s="63" t="s">
        <v>32</v>
      </c>
      <c r="E91" s="64" t="s">
        <v>32</v>
      </c>
      <c r="F91" s="64" t="s">
        <v>32</v>
      </c>
      <c r="G91" s="65">
        <v>0</v>
      </c>
      <c r="H91" s="67">
        <f t="shared" si="11"/>
        <v>0</v>
      </c>
      <c r="I91" s="81">
        <f t="shared" si="10"/>
        <v>0</v>
      </c>
      <c r="J91" s="67">
        <f t="shared" si="9"/>
        <v>0</v>
      </c>
      <c r="K91" s="81">
        <f t="shared" si="10"/>
        <v>0</v>
      </c>
      <c r="L91" s="67">
        <v>0</v>
      </c>
      <c r="M91" s="81">
        <f t="shared" si="10"/>
        <v>0</v>
      </c>
      <c r="N91" s="67">
        <v>0</v>
      </c>
      <c r="O91" s="81">
        <f t="shared" si="10"/>
        <v>0</v>
      </c>
      <c r="P91" s="67">
        <v>0</v>
      </c>
      <c r="Q91" s="68">
        <f t="shared" si="12"/>
        <v>0</v>
      </c>
      <c r="R91" s="69">
        <f t="shared" si="13"/>
        <v>0</v>
      </c>
      <c r="S91" s="14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</row>
    <row r="92" s="37" customFormat="1" ht="31.5">
      <c r="A92" s="60" t="s">
        <v>142</v>
      </c>
      <c r="B92" s="70" t="s">
        <v>54</v>
      </c>
      <c r="C92" s="85" t="s">
        <v>31</v>
      </c>
      <c r="D92" s="63" t="s">
        <v>32</v>
      </c>
      <c r="E92" s="64" t="s">
        <v>32</v>
      </c>
      <c r="F92" s="64" t="s">
        <v>32</v>
      </c>
      <c r="G92" s="65">
        <v>0</v>
      </c>
      <c r="H92" s="67">
        <f t="shared" si="11"/>
        <v>0</v>
      </c>
      <c r="I92" s="81">
        <f t="shared" si="10"/>
        <v>0</v>
      </c>
      <c r="J92" s="67">
        <f t="shared" si="9"/>
        <v>0</v>
      </c>
      <c r="K92" s="81">
        <f t="shared" si="10"/>
        <v>0</v>
      </c>
      <c r="L92" s="67">
        <v>0</v>
      </c>
      <c r="M92" s="81">
        <f t="shared" si="10"/>
        <v>0</v>
      </c>
      <c r="N92" s="67">
        <v>0</v>
      </c>
      <c r="O92" s="81">
        <f t="shared" si="10"/>
        <v>0</v>
      </c>
      <c r="P92" s="67">
        <v>0</v>
      </c>
      <c r="Q92" s="68">
        <f t="shared" si="12"/>
        <v>0</v>
      </c>
      <c r="R92" s="69">
        <f t="shared" si="13"/>
        <v>0</v>
      </c>
      <c r="S92" s="14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</row>
    <row r="93" s="37" customFormat="1">
      <c r="A93" s="60" t="s">
        <v>143</v>
      </c>
      <c r="B93" s="87" t="s">
        <v>56</v>
      </c>
      <c r="C93" s="85" t="s">
        <v>31</v>
      </c>
      <c r="D93" s="63" t="s">
        <v>32</v>
      </c>
      <c r="E93" s="64" t="s">
        <v>32</v>
      </c>
      <c r="F93" s="64" t="s">
        <v>32</v>
      </c>
      <c r="G93" s="65">
        <v>0</v>
      </c>
      <c r="H93" s="67">
        <f t="shared" si="11"/>
        <v>0</v>
      </c>
      <c r="I93" s="81">
        <f t="shared" si="10"/>
        <v>0</v>
      </c>
      <c r="J93" s="67">
        <f t="shared" si="9"/>
        <v>0</v>
      </c>
      <c r="K93" s="81">
        <f t="shared" si="10"/>
        <v>0</v>
      </c>
      <c r="L93" s="67">
        <v>0</v>
      </c>
      <c r="M93" s="81">
        <f t="shared" si="10"/>
        <v>0</v>
      </c>
      <c r="N93" s="67">
        <v>0</v>
      </c>
      <c r="O93" s="81">
        <f t="shared" si="10"/>
        <v>0</v>
      </c>
      <c r="P93" s="67">
        <v>0</v>
      </c>
      <c r="Q93" s="68">
        <f t="shared" si="12"/>
        <v>0</v>
      </c>
      <c r="R93" s="69">
        <f t="shared" si="13"/>
        <v>0</v>
      </c>
      <c r="S93" s="14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</row>
    <row r="94" s="37" customFormat="1">
      <c r="A94" s="60" t="s">
        <v>144</v>
      </c>
      <c r="B94" s="71" t="s">
        <v>58</v>
      </c>
      <c r="C94" s="85" t="s">
        <v>31</v>
      </c>
      <c r="D94" s="63" t="s">
        <v>32</v>
      </c>
      <c r="E94" s="64" t="s">
        <v>32</v>
      </c>
      <c r="F94" s="64" t="s">
        <v>32</v>
      </c>
      <c r="G94" s="65">
        <v>0</v>
      </c>
      <c r="H94" s="67">
        <f t="shared" si="11"/>
        <v>0</v>
      </c>
      <c r="I94" s="81">
        <f t="shared" si="10"/>
        <v>0</v>
      </c>
      <c r="J94" s="67">
        <f t="shared" si="9"/>
        <v>0</v>
      </c>
      <c r="K94" s="81">
        <f t="shared" si="10"/>
        <v>0</v>
      </c>
      <c r="L94" s="67">
        <v>0</v>
      </c>
      <c r="M94" s="81">
        <f t="shared" si="10"/>
        <v>0</v>
      </c>
      <c r="N94" s="67">
        <v>0</v>
      </c>
      <c r="O94" s="81">
        <f t="shared" si="10"/>
        <v>0</v>
      </c>
      <c r="P94" s="67">
        <v>0</v>
      </c>
      <c r="Q94" s="68">
        <f t="shared" si="12"/>
        <v>0</v>
      </c>
      <c r="R94" s="69">
        <f t="shared" si="13"/>
        <v>0</v>
      </c>
      <c r="S94" s="14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</row>
    <row r="95" s="37" customFormat="1">
      <c r="A95" s="60" t="s">
        <v>145</v>
      </c>
      <c r="B95" s="61" t="s">
        <v>60</v>
      </c>
      <c r="C95" s="85" t="s">
        <v>31</v>
      </c>
      <c r="D95" s="63" t="s">
        <v>32</v>
      </c>
      <c r="E95" s="64" t="s">
        <v>32</v>
      </c>
      <c r="F95" s="64" t="s">
        <v>32</v>
      </c>
      <c r="G95" s="65">
        <v>0</v>
      </c>
      <c r="H95" s="67">
        <f t="shared" si="11"/>
        <v>0</v>
      </c>
      <c r="I95" s="81">
        <f t="shared" si="10"/>
        <v>0</v>
      </c>
      <c r="J95" s="67">
        <f t="shared" si="9"/>
        <v>0</v>
      </c>
      <c r="K95" s="81">
        <f t="shared" si="10"/>
        <v>0</v>
      </c>
      <c r="L95" s="67">
        <v>0</v>
      </c>
      <c r="M95" s="81">
        <f t="shared" si="10"/>
        <v>0</v>
      </c>
      <c r="N95" s="67">
        <v>0</v>
      </c>
      <c r="O95" s="81">
        <f t="shared" si="10"/>
        <v>0</v>
      </c>
      <c r="P95" s="67">
        <v>0</v>
      </c>
      <c r="Q95" s="68">
        <f t="shared" si="12"/>
        <v>0</v>
      </c>
      <c r="R95" s="69">
        <f t="shared" si="13"/>
        <v>0</v>
      </c>
      <c r="S95" s="14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</row>
    <row r="96" s="37" customFormat="1">
      <c r="A96" s="60" t="s">
        <v>146</v>
      </c>
      <c r="B96" s="115" t="s">
        <v>147</v>
      </c>
      <c r="C96" s="85" t="s">
        <v>31</v>
      </c>
      <c r="D96" s="63" t="s">
        <v>32</v>
      </c>
      <c r="E96" s="64" t="s">
        <v>32</v>
      </c>
      <c r="F96" s="64" t="s">
        <v>32</v>
      </c>
      <c r="G96" s="65">
        <v>0</v>
      </c>
      <c r="H96" s="67">
        <f>H97-H103</f>
        <v>0</v>
      </c>
      <c r="I96" s="81">
        <f t="shared" si="10"/>
        <v>0</v>
      </c>
      <c r="J96" s="67">
        <f t="shared" si="9"/>
        <v>0</v>
      </c>
      <c r="K96" s="81">
        <f t="shared" si="10"/>
        <v>0</v>
      </c>
      <c r="L96" s="67">
        <v>0</v>
      </c>
      <c r="M96" s="81">
        <f t="shared" si="10"/>
        <v>0</v>
      </c>
      <c r="N96" s="67">
        <v>0</v>
      </c>
      <c r="O96" s="81">
        <f t="shared" si="10"/>
        <v>0</v>
      </c>
      <c r="P96" s="67">
        <v>0</v>
      </c>
      <c r="Q96" s="68">
        <f t="shared" si="12"/>
        <v>0</v>
      </c>
      <c r="R96" s="69">
        <f t="shared" si="13"/>
        <v>0</v>
      </c>
      <c r="S96" s="14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</row>
    <row r="97" s="37" customFormat="1">
      <c r="A97" s="60" t="s">
        <v>148</v>
      </c>
      <c r="B97" s="70" t="s">
        <v>149</v>
      </c>
      <c r="C97" s="85" t="s">
        <v>31</v>
      </c>
      <c r="D97" s="63" t="s">
        <v>32</v>
      </c>
      <c r="E97" s="64" t="s">
        <v>32</v>
      </c>
      <c r="F97" s="64" t="s">
        <v>32</v>
      </c>
      <c r="G97" s="65">
        <v>0</v>
      </c>
      <c r="H97" s="67">
        <f>H98+H99+H100+H102</f>
        <v>0</v>
      </c>
      <c r="I97" s="81">
        <f t="shared" si="10"/>
        <v>0</v>
      </c>
      <c r="J97" s="67">
        <f t="shared" si="9"/>
        <v>0</v>
      </c>
      <c r="K97" s="81">
        <f t="shared" si="10"/>
        <v>0</v>
      </c>
      <c r="L97" s="67">
        <v>0</v>
      </c>
      <c r="M97" s="81">
        <f t="shared" si="10"/>
        <v>0</v>
      </c>
      <c r="N97" s="67">
        <v>0</v>
      </c>
      <c r="O97" s="81">
        <f t="shared" si="10"/>
        <v>0</v>
      </c>
      <c r="P97" s="67">
        <v>0</v>
      </c>
      <c r="Q97" s="68">
        <f t="shared" si="12"/>
        <v>0</v>
      </c>
      <c r="R97" s="69">
        <f t="shared" si="13"/>
        <v>0</v>
      </c>
      <c r="S97" s="14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</row>
    <row r="98" s="37" customFormat="1">
      <c r="A98" s="60" t="s">
        <v>150</v>
      </c>
      <c r="B98" s="87" t="s">
        <v>151</v>
      </c>
      <c r="C98" s="85" t="s">
        <v>31</v>
      </c>
      <c r="D98" s="63" t="s">
        <v>32</v>
      </c>
      <c r="E98" s="64" t="s">
        <v>32</v>
      </c>
      <c r="F98" s="64" t="s">
        <v>32</v>
      </c>
      <c r="G98" s="65">
        <v>0</v>
      </c>
      <c r="H98" s="67">
        <v>0</v>
      </c>
      <c r="I98" s="81">
        <f t="shared" si="10"/>
        <v>0</v>
      </c>
      <c r="J98" s="67">
        <f t="shared" si="9"/>
        <v>0</v>
      </c>
      <c r="K98" s="81">
        <f t="shared" si="10"/>
        <v>0</v>
      </c>
      <c r="L98" s="67">
        <v>0</v>
      </c>
      <c r="M98" s="81">
        <f t="shared" si="10"/>
        <v>0</v>
      </c>
      <c r="N98" s="67">
        <v>0</v>
      </c>
      <c r="O98" s="81">
        <f t="shared" si="10"/>
        <v>0</v>
      </c>
      <c r="P98" s="67">
        <v>0</v>
      </c>
      <c r="Q98" s="68">
        <f t="shared" si="12"/>
        <v>0</v>
      </c>
      <c r="R98" s="69">
        <f t="shared" si="13"/>
        <v>0</v>
      </c>
      <c r="S98" s="14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</row>
    <row r="99" s="37" customFormat="1">
      <c r="A99" s="60" t="s">
        <v>152</v>
      </c>
      <c r="B99" s="87" t="s">
        <v>153</v>
      </c>
      <c r="C99" s="85" t="s">
        <v>31</v>
      </c>
      <c r="D99" s="63" t="s">
        <v>32</v>
      </c>
      <c r="E99" s="64" t="s">
        <v>32</v>
      </c>
      <c r="F99" s="64" t="s">
        <v>32</v>
      </c>
      <c r="G99" s="65">
        <v>0</v>
      </c>
      <c r="H99" s="67">
        <v>0</v>
      </c>
      <c r="I99" s="81">
        <f t="shared" si="10"/>
        <v>0</v>
      </c>
      <c r="J99" s="67">
        <f t="shared" si="9"/>
        <v>0</v>
      </c>
      <c r="K99" s="81">
        <f t="shared" si="10"/>
        <v>0</v>
      </c>
      <c r="L99" s="67">
        <v>0</v>
      </c>
      <c r="M99" s="81">
        <f t="shared" si="10"/>
        <v>0</v>
      </c>
      <c r="N99" s="67">
        <v>0</v>
      </c>
      <c r="O99" s="81">
        <f t="shared" si="10"/>
        <v>0</v>
      </c>
      <c r="P99" s="67">
        <v>0</v>
      </c>
      <c r="Q99" s="68">
        <f t="shared" si="12"/>
        <v>0</v>
      </c>
      <c r="R99" s="69">
        <f t="shared" si="13"/>
        <v>0</v>
      </c>
      <c r="S99" s="14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</row>
    <row r="100" s="37" customFormat="1">
      <c r="A100" s="60" t="s">
        <v>154</v>
      </c>
      <c r="B100" s="87" t="s">
        <v>155</v>
      </c>
      <c r="C100" s="85" t="s">
        <v>31</v>
      </c>
      <c r="D100" s="63" t="s">
        <v>32</v>
      </c>
      <c r="E100" s="64" t="s">
        <v>32</v>
      </c>
      <c r="F100" s="64" t="s">
        <v>32</v>
      </c>
      <c r="G100" s="65">
        <v>0</v>
      </c>
      <c r="H100" s="67">
        <f>H101</f>
        <v>0</v>
      </c>
      <c r="I100" s="81">
        <f t="shared" si="10"/>
        <v>0</v>
      </c>
      <c r="J100" s="67">
        <f t="shared" si="9"/>
        <v>0</v>
      </c>
      <c r="K100" s="81">
        <f t="shared" si="10"/>
        <v>0</v>
      </c>
      <c r="L100" s="67">
        <v>0</v>
      </c>
      <c r="M100" s="81">
        <f t="shared" si="10"/>
        <v>0</v>
      </c>
      <c r="N100" s="67">
        <v>0</v>
      </c>
      <c r="O100" s="81">
        <f t="shared" si="10"/>
        <v>0</v>
      </c>
      <c r="P100" s="67">
        <v>0</v>
      </c>
      <c r="Q100" s="68">
        <f t="shared" si="12"/>
        <v>0</v>
      </c>
      <c r="R100" s="69">
        <f t="shared" si="13"/>
        <v>0</v>
      </c>
      <c r="S100" s="14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</row>
    <row r="101" s="37" customFormat="1">
      <c r="A101" s="60" t="s">
        <v>156</v>
      </c>
      <c r="B101" s="94" t="s">
        <v>157</v>
      </c>
      <c r="C101" s="85" t="s">
        <v>31</v>
      </c>
      <c r="D101" s="63" t="s">
        <v>32</v>
      </c>
      <c r="E101" s="64" t="s">
        <v>32</v>
      </c>
      <c r="F101" s="64" t="s">
        <v>32</v>
      </c>
      <c r="G101" s="65">
        <v>0</v>
      </c>
      <c r="H101" s="67">
        <v>0</v>
      </c>
      <c r="I101" s="81">
        <f t="shared" si="10"/>
        <v>0</v>
      </c>
      <c r="J101" s="67">
        <f t="shared" si="9"/>
        <v>0</v>
      </c>
      <c r="K101" s="81">
        <f t="shared" si="10"/>
        <v>0</v>
      </c>
      <c r="L101" s="67">
        <v>0</v>
      </c>
      <c r="M101" s="81">
        <f t="shared" si="10"/>
        <v>0</v>
      </c>
      <c r="N101" s="67">
        <v>0</v>
      </c>
      <c r="O101" s="81">
        <f t="shared" si="10"/>
        <v>0</v>
      </c>
      <c r="P101" s="67">
        <v>0</v>
      </c>
      <c r="Q101" s="68">
        <f t="shared" si="12"/>
        <v>0</v>
      </c>
      <c r="R101" s="69">
        <f t="shared" si="13"/>
        <v>0</v>
      </c>
      <c r="S101" s="14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</row>
    <row r="102" s="37" customFormat="1">
      <c r="A102" s="60" t="s">
        <v>158</v>
      </c>
      <c r="B102" s="71" t="s">
        <v>159</v>
      </c>
      <c r="C102" s="85" t="s">
        <v>31</v>
      </c>
      <c r="D102" s="63" t="s">
        <v>32</v>
      </c>
      <c r="E102" s="64" t="s">
        <v>32</v>
      </c>
      <c r="F102" s="64" t="s">
        <v>32</v>
      </c>
      <c r="G102" s="65">
        <v>0</v>
      </c>
      <c r="H102" s="67">
        <v>0</v>
      </c>
      <c r="I102" s="81">
        <f t="shared" si="10"/>
        <v>0</v>
      </c>
      <c r="J102" s="67">
        <f t="shared" si="9"/>
        <v>0</v>
      </c>
      <c r="K102" s="81">
        <f t="shared" si="10"/>
        <v>0</v>
      </c>
      <c r="L102" s="67">
        <v>0</v>
      </c>
      <c r="M102" s="81">
        <f t="shared" si="10"/>
        <v>0</v>
      </c>
      <c r="N102" s="67">
        <v>0</v>
      </c>
      <c r="O102" s="81">
        <f t="shared" si="10"/>
        <v>0</v>
      </c>
      <c r="P102" s="67">
        <v>0</v>
      </c>
      <c r="Q102" s="68">
        <f t="shared" si="12"/>
        <v>0</v>
      </c>
      <c r="R102" s="69">
        <f t="shared" si="13"/>
        <v>0</v>
      </c>
      <c r="S102" s="14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</row>
    <row r="103" s="37" customFormat="1">
      <c r="A103" s="60" t="s">
        <v>160</v>
      </c>
      <c r="B103" s="93" t="s">
        <v>115</v>
      </c>
      <c r="C103" s="85" t="s">
        <v>31</v>
      </c>
      <c r="D103" s="63" t="s">
        <v>32</v>
      </c>
      <c r="E103" s="64" t="s">
        <v>32</v>
      </c>
      <c r="F103" s="64" t="s">
        <v>32</v>
      </c>
      <c r="G103" s="65">
        <v>0</v>
      </c>
      <c r="H103" s="67">
        <f>SUM(H104:H106,H108)</f>
        <v>0</v>
      </c>
      <c r="I103" s="81">
        <f t="shared" si="10"/>
        <v>0</v>
      </c>
      <c r="J103" s="67">
        <f t="shared" si="9"/>
        <v>0</v>
      </c>
      <c r="K103" s="81">
        <f t="shared" si="10"/>
        <v>0</v>
      </c>
      <c r="L103" s="67">
        <v>0</v>
      </c>
      <c r="M103" s="81">
        <f t="shared" si="10"/>
        <v>0</v>
      </c>
      <c r="N103" s="67">
        <v>0</v>
      </c>
      <c r="O103" s="81">
        <f t="shared" si="10"/>
        <v>0</v>
      </c>
      <c r="P103" s="67">
        <v>0</v>
      </c>
      <c r="Q103" s="68">
        <f t="shared" si="12"/>
        <v>0</v>
      </c>
      <c r="R103" s="69">
        <f t="shared" si="13"/>
        <v>0</v>
      </c>
      <c r="S103" s="14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  <c r="CB103" s="45"/>
      <c r="CC103" s="45"/>
      <c r="CD103" s="45"/>
      <c r="CE103" s="45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  <c r="CP103" s="45"/>
      <c r="CQ103" s="45"/>
      <c r="CR103" s="45"/>
      <c r="CS103" s="45"/>
      <c r="CT103" s="45"/>
      <c r="CU103" s="45"/>
      <c r="CV103" s="45"/>
      <c r="CW103" s="45"/>
      <c r="CX103" s="45"/>
      <c r="CY103" s="45"/>
      <c r="CZ103" s="45"/>
      <c r="DA103" s="45"/>
      <c r="DB103" s="45"/>
      <c r="DC103" s="45"/>
      <c r="DD103" s="45"/>
      <c r="DE103" s="45"/>
      <c r="DF103" s="45"/>
      <c r="DG103" s="45"/>
      <c r="DH103" s="45"/>
      <c r="DI103" s="45"/>
      <c r="DJ103" s="45"/>
      <c r="DK103" s="45"/>
      <c r="DL103" s="45"/>
      <c r="DM103" s="45"/>
      <c r="DN103" s="45"/>
      <c r="DO103" s="45"/>
      <c r="DP103" s="45"/>
      <c r="DQ103" s="45"/>
      <c r="DR103" s="45"/>
      <c r="DS103" s="45"/>
      <c r="DT103" s="45"/>
      <c r="DU103" s="45"/>
      <c r="DV103" s="45"/>
      <c r="DW103" s="45"/>
      <c r="DX103" s="45"/>
      <c r="DY103" s="45"/>
      <c r="DZ103" s="45"/>
      <c r="EA103" s="45"/>
    </row>
    <row r="104" s="37" customFormat="1">
      <c r="A104" s="60" t="s">
        <v>161</v>
      </c>
      <c r="B104" s="71" t="s">
        <v>162</v>
      </c>
      <c r="C104" s="85" t="s">
        <v>31</v>
      </c>
      <c r="D104" s="63" t="s">
        <v>32</v>
      </c>
      <c r="E104" s="64" t="s">
        <v>32</v>
      </c>
      <c r="F104" s="64" t="s">
        <v>32</v>
      </c>
      <c r="G104" s="65">
        <v>0</v>
      </c>
      <c r="H104" s="67">
        <v>0</v>
      </c>
      <c r="I104" s="81">
        <f t="shared" si="10"/>
        <v>0</v>
      </c>
      <c r="J104" s="67">
        <f t="shared" si="9"/>
        <v>0</v>
      </c>
      <c r="K104" s="81">
        <f t="shared" si="10"/>
        <v>0</v>
      </c>
      <c r="L104" s="67">
        <v>0</v>
      </c>
      <c r="M104" s="81">
        <f t="shared" si="10"/>
        <v>0</v>
      </c>
      <c r="N104" s="67">
        <v>0</v>
      </c>
      <c r="O104" s="81">
        <f t="shared" si="10"/>
        <v>0</v>
      </c>
      <c r="P104" s="67">
        <v>0</v>
      </c>
      <c r="Q104" s="68">
        <f t="shared" si="12"/>
        <v>0</v>
      </c>
      <c r="R104" s="69">
        <f t="shared" si="13"/>
        <v>0</v>
      </c>
      <c r="S104" s="14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  <c r="CD104" s="45"/>
      <c r="CE104" s="45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  <c r="CP104" s="45"/>
      <c r="CQ104" s="45"/>
      <c r="CR104" s="45"/>
      <c r="CS104" s="45"/>
      <c r="CT104" s="45"/>
      <c r="CU104" s="45"/>
      <c r="CV104" s="45"/>
      <c r="CW104" s="45"/>
      <c r="CX104" s="45"/>
      <c r="CY104" s="45"/>
      <c r="CZ104" s="45"/>
      <c r="DA104" s="45"/>
      <c r="DB104" s="45"/>
      <c r="DC104" s="45"/>
      <c r="DD104" s="45"/>
      <c r="DE104" s="45"/>
      <c r="DF104" s="45"/>
      <c r="DG104" s="45"/>
      <c r="DH104" s="45"/>
      <c r="DI104" s="45"/>
      <c r="DJ104" s="45"/>
      <c r="DK104" s="45"/>
      <c r="DL104" s="45"/>
      <c r="DM104" s="45"/>
      <c r="DN104" s="45"/>
      <c r="DO104" s="45"/>
      <c r="DP104" s="45"/>
      <c r="DQ104" s="45"/>
      <c r="DR104" s="45"/>
      <c r="DS104" s="45"/>
      <c r="DT104" s="45"/>
      <c r="DU104" s="45"/>
      <c r="DV104" s="45"/>
      <c r="DW104" s="45"/>
      <c r="DX104" s="45"/>
      <c r="DY104" s="45"/>
      <c r="DZ104" s="45"/>
      <c r="EA104" s="45"/>
    </row>
    <row r="105" s="37" customFormat="1">
      <c r="A105" s="60" t="s">
        <v>163</v>
      </c>
      <c r="B105" s="71" t="s">
        <v>164</v>
      </c>
      <c r="C105" s="85" t="s">
        <v>31</v>
      </c>
      <c r="D105" s="63" t="s">
        <v>32</v>
      </c>
      <c r="E105" s="64" t="s">
        <v>32</v>
      </c>
      <c r="F105" s="64" t="s">
        <v>32</v>
      </c>
      <c r="G105" s="65">
        <v>0</v>
      </c>
      <c r="H105" s="67">
        <v>0</v>
      </c>
      <c r="I105" s="81">
        <f t="shared" si="10"/>
        <v>0</v>
      </c>
      <c r="J105" s="67">
        <f t="shared" si="9"/>
        <v>0</v>
      </c>
      <c r="K105" s="81">
        <f t="shared" si="10"/>
        <v>0</v>
      </c>
      <c r="L105" s="67">
        <v>0</v>
      </c>
      <c r="M105" s="81">
        <f t="shared" si="10"/>
        <v>0</v>
      </c>
      <c r="N105" s="67">
        <v>0</v>
      </c>
      <c r="O105" s="81">
        <f t="shared" si="10"/>
        <v>0</v>
      </c>
      <c r="P105" s="67">
        <v>0</v>
      </c>
      <c r="Q105" s="68">
        <f t="shared" si="12"/>
        <v>0</v>
      </c>
      <c r="R105" s="69">
        <f t="shared" si="13"/>
        <v>0</v>
      </c>
      <c r="S105" s="14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  <c r="DI105" s="45"/>
      <c r="DJ105" s="45"/>
      <c r="DK105" s="45"/>
      <c r="DL105" s="45"/>
      <c r="DM105" s="45"/>
      <c r="DN105" s="45"/>
      <c r="DO105" s="45"/>
      <c r="DP105" s="45"/>
      <c r="DQ105" s="45"/>
      <c r="DR105" s="45"/>
      <c r="DS105" s="45"/>
      <c r="DT105" s="45"/>
      <c r="DU105" s="45"/>
      <c r="DV105" s="45"/>
      <c r="DW105" s="45"/>
      <c r="DX105" s="45"/>
      <c r="DY105" s="45"/>
      <c r="DZ105" s="45"/>
      <c r="EA105" s="45"/>
    </row>
    <row r="106" s="37" customFormat="1">
      <c r="A106" s="60" t="s">
        <v>165</v>
      </c>
      <c r="B106" s="71" t="s">
        <v>166</v>
      </c>
      <c r="C106" s="85" t="s">
        <v>31</v>
      </c>
      <c r="D106" s="63" t="s">
        <v>32</v>
      </c>
      <c r="E106" s="64" t="s">
        <v>32</v>
      </c>
      <c r="F106" s="64" t="s">
        <v>32</v>
      </c>
      <c r="G106" s="65">
        <v>0</v>
      </c>
      <c r="H106" s="67">
        <f>H107</f>
        <v>0</v>
      </c>
      <c r="I106" s="81">
        <f t="shared" si="10"/>
        <v>0</v>
      </c>
      <c r="J106" s="67">
        <f t="shared" si="9"/>
        <v>0</v>
      </c>
      <c r="K106" s="81">
        <f t="shared" si="10"/>
        <v>0</v>
      </c>
      <c r="L106" s="67">
        <v>0</v>
      </c>
      <c r="M106" s="81">
        <f t="shared" si="10"/>
        <v>0</v>
      </c>
      <c r="N106" s="67">
        <v>0</v>
      </c>
      <c r="O106" s="81">
        <f t="shared" si="10"/>
        <v>0</v>
      </c>
      <c r="P106" s="67">
        <v>0</v>
      </c>
      <c r="Q106" s="68">
        <f t="shared" si="12"/>
        <v>0</v>
      </c>
      <c r="R106" s="69">
        <f t="shared" si="13"/>
        <v>0</v>
      </c>
      <c r="S106" s="14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  <c r="CD106" s="45"/>
      <c r="CE106" s="45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  <c r="CP106" s="45"/>
      <c r="CQ106" s="45"/>
      <c r="CR106" s="45"/>
      <c r="CS106" s="45"/>
      <c r="CT106" s="45"/>
      <c r="CU106" s="45"/>
      <c r="CV106" s="45"/>
      <c r="CW106" s="45"/>
      <c r="CX106" s="45"/>
      <c r="CY106" s="45"/>
      <c r="CZ106" s="45"/>
      <c r="DA106" s="45"/>
      <c r="DB106" s="45"/>
      <c r="DC106" s="45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</row>
    <row r="107" s="37" customFormat="1">
      <c r="A107" s="60" t="s">
        <v>167</v>
      </c>
      <c r="B107" s="94" t="s">
        <v>168</v>
      </c>
      <c r="C107" s="85" t="s">
        <v>31</v>
      </c>
      <c r="D107" s="63" t="s">
        <v>32</v>
      </c>
      <c r="E107" s="64" t="s">
        <v>32</v>
      </c>
      <c r="F107" s="64" t="s">
        <v>32</v>
      </c>
      <c r="G107" s="65">
        <v>0</v>
      </c>
      <c r="H107" s="67">
        <v>0</v>
      </c>
      <c r="I107" s="81">
        <f t="shared" si="10"/>
        <v>0</v>
      </c>
      <c r="J107" s="67">
        <f t="shared" si="9"/>
        <v>0</v>
      </c>
      <c r="K107" s="81">
        <f t="shared" si="10"/>
        <v>0</v>
      </c>
      <c r="L107" s="67">
        <v>0</v>
      </c>
      <c r="M107" s="81">
        <f t="shared" si="10"/>
        <v>0</v>
      </c>
      <c r="N107" s="67">
        <v>0</v>
      </c>
      <c r="O107" s="81">
        <f t="shared" si="10"/>
        <v>0</v>
      </c>
      <c r="P107" s="67">
        <v>0</v>
      </c>
      <c r="Q107" s="68">
        <f t="shared" si="12"/>
        <v>0</v>
      </c>
      <c r="R107" s="69">
        <f t="shared" si="13"/>
        <v>0</v>
      </c>
      <c r="S107" s="14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  <c r="DI107" s="45"/>
      <c r="DJ107" s="45"/>
      <c r="DK107" s="45"/>
      <c r="DL107" s="45"/>
      <c r="DM107" s="45"/>
      <c r="DN107" s="45"/>
      <c r="DO107" s="45"/>
      <c r="DP107" s="45"/>
      <c r="DQ107" s="45"/>
      <c r="DR107" s="45"/>
      <c r="DS107" s="45"/>
      <c r="DT107" s="45"/>
      <c r="DU107" s="45"/>
      <c r="DV107" s="45"/>
      <c r="DW107" s="45"/>
      <c r="DX107" s="45"/>
      <c r="DY107" s="45"/>
      <c r="DZ107" s="45"/>
      <c r="EA107" s="45"/>
    </row>
    <row r="108" s="37" customFormat="1">
      <c r="A108" s="60" t="s">
        <v>169</v>
      </c>
      <c r="B108" s="71" t="s">
        <v>170</v>
      </c>
      <c r="C108" s="85" t="s">
        <v>31</v>
      </c>
      <c r="D108" s="63" t="s">
        <v>32</v>
      </c>
      <c r="E108" s="64" t="s">
        <v>32</v>
      </c>
      <c r="F108" s="64" t="s">
        <v>32</v>
      </c>
      <c r="G108" s="65">
        <v>0</v>
      </c>
      <c r="H108" s="67">
        <v>0</v>
      </c>
      <c r="I108" s="81">
        <f t="shared" si="10"/>
        <v>0</v>
      </c>
      <c r="J108" s="67">
        <f t="shared" si="9"/>
        <v>0</v>
      </c>
      <c r="K108" s="81">
        <f t="shared" si="10"/>
        <v>0</v>
      </c>
      <c r="L108" s="67">
        <v>0</v>
      </c>
      <c r="M108" s="81">
        <f t="shared" si="10"/>
        <v>0</v>
      </c>
      <c r="N108" s="67">
        <v>0</v>
      </c>
      <c r="O108" s="81">
        <f t="shared" si="10"/>
        <v>0</v>
      </c>
      <c r="P108" s="67">
        <v>0</v>
      </c>
      <c r="Q108" s="68">
        <f t="shared" si="12"/>
        <v>0</v>
      </c>
      <c r="R108" s="69">
        <f t="shared" si="13"/>
        <v>0</v>
      </c>
      <c r="S108" s="14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  <c r="CB108" s="45"/>
      <c r="CC108" s="45"/>
      <c r="CD108" s="45"/>
      <c r="CE108" s="45"/>
      <c r="CF108" s="45"/>
      <c r="CG108" s="45"/>
      <c r="CH108" s="45"/>
      <c r="CI108" s="45"/>
      <c r="CJ108" s="45"/>
      <c r="CK108" s="45"/>
      <c r="CL108" s="45"/>
      <c r="CM108" s="45"/>
      <c r="CN108" s="45"/>
      <c r="CO108" s="45"/>
      <c r="CP108" s="45"/>
      <c r="CQ108" s="45"/>
      <c r="CR108" s="45"/>
      <c r="CS108" s="45"/>
      <c r="CT108" s="45"/>
      <c r="CU108" s="45"/>
      <c r="CV108" s="45"/>
      <c r="CW108" s="45"/>
      <c r="CX108" s="45"/>
      <c r="CY108" s="45"/>
      <c r="CZ108" s="45"/>
      <c r="DA108" s="45"/>
      <c r="DB108" s="45"/>
      <c r="DC108" s="45"/>
      <c r="DD108" s="45"/>
      <c r="DE108" s="45"/>
      <c r="DF108" s="45"/>
      <c r="DG108" s="45"/>
      <c r="DH108" s="45"/>
      <c r="DI108" s="45"/>
      <c r="DJ108" s="45"/>
      <c r="DK108" s="45"/>
      <c r="DL108" s="45"/>
      <c r="DM108" s="45"/>
      <c r="DN108" s="45"/>
      <c r="DO108" s="45"/>
      <c r="DP108" s="45"/>
      <c r="DQ108" s="45"/>
      <c r="DR108" s="45"/>
      <c r="DS108" s="45"/>
      <c r="DT108" s="45"/>
      <c r="DU108" s="45"/>
      <c r="DV108" s="45"/>
      <c r="DW108" s="45"/>
      <c r="DX108" s="45"/>
      <c r="DY108" s="45"/>
      <c r="DZ108" s="45"/>
      <c r="EA108" s="45"/>
    </row>
    <row r="109" s="37" customFormat="1">
      <c r="A109" s="60" t="s">
        <v>171</v>
      </c>
      <c r="B109" s="115" t="s">
        <v>172</v>
      </c>
      <c r="C109" s="85" t="s">
        <v>31</v>
      </c>
      <c r="D109" s="63" t="s">
        <v>32</v>
      </c>
      <c r="E109" s="64" t="s">
        <v>32</v>
      </c>
      <c r="F109" s="64" t="s">
        <v>32</v>
      </c>
      <c r="G109" s="65">
        <v>5.3999587333333281</v>
      </c>
      <c r="H109" s="67">
        <f>SUM(H110,H114:H120,H123)</f>
        <v>0</v>
      </c>
      <c r="I109" s="81">
        <f t="shared" si="10"/>
        <v>6.4799504799999932</v>
      </c>
      <c r="J109" s="67">
        <f t="shared" si="9"/>
        <v>0</v>
      </c>
      <c r="K109" s="81">
        <f t="shared" si="10"/>
        <v>7.7759405759999911</v>
      </c>
      <c r="L109" s="67">
        <v>0</v>
      </c>
      <c r="M109" s="81">
        <f t="shared" si="10"/>
        <v>9.3311286911999893</v>
      </c>
      <c r="N109" s="67">
        <v>0</v>
      </c>
      <c r="O109" s="81">
        <f t="shared" si="10"/>
        <v>11.197354429439986</v>
      </c>
      <c r="P109" s="67">
        <v>0</v>
      </c>
      <c r="Q109" s="68">
        <f t="shared" si="12"/>
        <v>40.184332909973286</v>
      </c>
      <c r="R109" s="69">
        <f t="shared" si="13"/>
        <v>0</v>
      </c>
      <c r="S109" s="14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  <c r="DI109" s="45"/>
      <c r="DJ109" s="45"/>
      <c r="DK109" s="45"/>
      <c r="DL109" s="45"/>
      <c r="DM109" s="45"/>
      <c r="DN109" s="45"/>
      <c r="DO109" s="45"/>
      <c r="DP109" s="45"/>
      <c r="DQ109" s="45"/>
      <c r="DR109" s="45"/>
      <c r="DS109" s="45"/>
      <c r="DT109" s="45"/>
      <c r="DU109" s="45"/>
      <c r="DV109" s="45"/>
      <c r="DW109" s="45"/>
      <c r="DX109" s="45"/>
      <c r="DY109" s="45"/>
      <c r="DZ109" s="45"/>
      <c r="EA109" s="45"/>
    </row>
    <row r="110" s="37" customFormat="1" ht="31.5">
      <c r="A110" s="60" t="s">
        <v>173</v>
      </c>
      <c r="B110" s="70" t="s">
        <v>174</v>
      </c>
      <c r="C110" s="85" t="s">
        <v>31</v>
      </c>
      <c r="D110" s="63" t="s">
        <v>32</v>
      </c>
      <c r="E110" s="64" t="s">
        <v>32</v>
      </c>
      <c r="F110" s="64" t="s">
        <v>32</v>
      </c>
      <c r="G110" s="65">
        <v>0</v>
      </c>
      <c r="H110" s="67">
        <f>H111+H112+H113</f>
        <v>0</v>
      </c>
      <c r="I110" s="81">
        <f t="shared" si="10"/>
        <v>0</v>
      </c>
      <c r="J110" s="67">
        <f t="shared" si="9"/>
        <v>0</v>
      </c>
      <c r="K110" s="81">
        <f t="shared" si="10"/>
        <v>0</v>
      </c>
      <c r="L110" s="67">
        <v>0</v>
      </c>
      <c r="M110" s="81">
        <f t="shared" si="10"/>
        <v>0</v>
      </c>
      <c r="N110" s="67">
        <v>0</v>
      </c>
      <c r="O110" s="81">
        <f t="shared" si="10"/>
        <v>0</v>
      </c>
      <c r="P110" s="67">
        <v>0</v>
      </c>
      <c r="Q110" s="68">
        <f t="shared" si="12"/>
        <v>0</v>
      </c>
      <c r="R110" s="69">
        <f t="shared" si="13"/>
        <v>0</v>
      </c>
      <c r="S110" s="14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  <c r="CB110" s="45"/>
      <c r="CC110" s="45"/>
      <c r="CD110" s="45"/>
      <c r="CE110" s="45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  <c r="CP110" s="45"/>
      <c r="CQ110" s="45"/>
      <c r="CR110" s="45"/>
      <c r="CS110" s="45"/>
      <c r="CT110" s="45"/>
      <c r="CU110" s="45"/>
      <c r="CV110" s="45"/>
      <c r="CW110" s="45"/>
      <c r="CX110" s="45"/>
      <c r="CY110" s="45"/>
      <c r="CZ110" s="45"/>
      <c r="DA110" s="45"/>
      <c r="DB110" s="45"/>
      <c r="DC110" s="45"/>
      <c r="DD110" s="45"/>
      <c r="DE110" s="45"/>
      <c r="DF110" s="45"/>
      <c r="DG110" s="45"/>
      <c r="DH110" s="45"/>
      <c r="DI110" s="45"/>
      <c r="DJ110" s="45"/>
      <c r="DK110" s="45"/>
      <c r="DL110" s="45"/>
      <c r="DM110" s="45"/>
      <c r="DN110" s="45"/>
      <c r="DO110" s="45"/>
      <c r="DP110" s="45"/>
      <c r="DQ110" s="45"/>
      <c r="DR110" s="45"/>
      <c r="DS110" s="45"/>
      <c r="DT110" s="45"/>
      <c r="DU110" s="45"/>
      <c r="DV110" s="45"/>
      <c r="DW110" s="45"/>
      <c r="DX110" s="45"/>
      <c r="DY110" s="45"/>
      <c r="DZ110" s="45"/>
      <c r="EA110" s="45"/>
    </row>
    <row r="111" s="37" customFormat="1" ht="31.5">
      <c r="A111" s="60" t="s">
        <v>175</v>
      </c>
      <c r="B111" s="87" t="s">
        <v>36</v>
      </c>
      <c r="C111" s="85" t="s">
        <v>31</v>
      </c>
      <c r="D111" s="63" t="s">
        <v>32</v>
      </c>
      <c r="E111" s="64" t="s">
        <v>32</v>
      </c>
      <c r="F111" s="64" t="s">
        <v>32</v>
      </c>
      <c r="G111" s="65">
        <v>0</v>
      </c>
      <c r="H111" s="67">
        <f t="shared" ref="H111:H114" si="14">H83</f>
        <v>0</v>
      </c>
      <c r="I111" s="81">
        <f t="shared" si="10"/>
        <v>0</v>
      </c>
      <c r="J111" s="67">
        <f t="shared" si="9"/>
        <v>0</v>
      </c>
      <c r="K111" s="81">
        <f t="shared" si="10"/>
        <v>0</v>
      </c>
      <c r="L111" s="67">
        <v>0</v>
      </c>
      <c r="M111" s="81">
        <f t="shared" si="10"/>
        <v>0</v>
      </c>
      <c r="N111" s="67">
        <v>0</v>
      </c>
      <c r="O111" s="81">
        <f t="shared" si="10"/>
        <v>0</v>
      </c>
      <c r="P111" s="67">
        <v>0</v>
      </c>
      <c r="Q111" s="68">
        <f t="shared" si="12"/>
        <v>0</v>
      </c>
      <c r="R111" s="69">
        <f t="shared" si="13"/>
        <v>0</v>
      </c>
      <c r="S111" s="14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  <c r="DI111" s="45"/>
      <c r="DJ111" s="45"/>
      <c r="DK111" s="45"/>
      <c r="DL111" s="45"/>
      <c r="DM111" s="45"/>
      <c r="DN111" s="45"/>
      <c r="DO111" s="45"/>
      <c r="DP111" s="45"/>
      <c r="DQ111" s="45"/>
      <c r="DR111" s="45"/>
      <c r="DS111" s="45"/>
      <c r="DT111" s="45"/>
      <c r="DU111" s="45"/>
      <c r="DV111" s="45"/>
      <c r="DW111" s="45"/>
      <c r="DX111" s="45"/>
      <c r="DY111" s="45"/>
      <c r="DZ111" s="45"/>
      <c r="EA111" s="45"/>
    </row>
    <row r="112" s="37" customFormat="1" ht="31.5">
      <c r="A112" s="60" t="s">
        <v>176</v>
      </c>
      <c r="B112" s="87" t="s">
        <v>38</v>
      </c>
      <c r="C112" s="85" t="s">
        <v>31</v>
      </c>
      <c r="D112" s="63" t="s">
        <v>32</v>
      </c>
      <c r="E112" s="64" t="s">
        <v>32</v>
      </c>
      <c r="F112" s="64" t="s">
        <v>32</v>
      </c>
      <c r="G112" s="65">
        <v>0</v>
      </c>
      <c r="H112" s="67">
        <f t="shared" si="14"/>
        <v>0</v>
      </c>
      <c r="I112" s="81">
        <f t="shared" si="10"/>
        <v>0</v>
      </c>
      <c r="J112" s="67">
        <f t="shared" si="9"/>
        <v>0</v>
      </c>
      <c r="K112" s="81">
        <f t="shared" si="10"/>
        <v>0</v>
      </c>
      <c r="L112" s="67">
        <v>0</v>
      </c>
      <c r="M112" s="81">
        <f t="shared" si="10"/>
        <v>0</v>
      </c>
      <c r="N112" s="67">
        <v>0</v>
      </c>
      <c r="O112" s="81">
        <f t="shared" si="10"/>
        <v>0</v>
      </c>
      <c r="P112" s="67">
        <v>0</v>
      </c>
      <c r="Q112" s="68">
        <f t="shared" si="12"/>
        <v>0</v>
      </c>
      <c r="R112" s="69">
        <f t="shared" si="13"/>
        <v>0</v>
      </c>
      <c r="S112" s="14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  <c r="CB112" s="45"/>
      <c r="CC112" s="45"/>
      <c r="CD112" s="45"/>
      <c r="CE112" s="45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  <c r="CP112" s="45"/>
      <c r="CQ112" s="45"/>
      <c r="CR112" s="45"/>
      <c r="CS112" s="45"/>
      <c r="CT112" s="45"/>
      <c r="CU112" s="45"/>
      <c r="CV112" s="45"/>
      <c r="CW112" s="45"/>
      <c r="CX112" s="45"/>
      <c r="CY112" s="45"/>
      <c r="CZ112" s="45"/>
      <c r="DA112" s="45"/>
      <c r="DB112" s="45"/>
      <c r="DC112" s="45"/>
      <c r="DD112" s="45"/>
      <c r="DE112" s="45"/>
      <c r="DF112" s="45"/>
      <c r="DG112" s="45"/>
      <c r="DH112" s="45"/>
      <c r="DI112" s="45"/>
      <c r="DJ112" s="45"/>
      <c r="DK112" s="45"/>
      <c r="DL112" s="45"/>
      <c r="DM112" s="45"/>
      <c r="DN112" s="45"/>
      <c r="DO112" s="45"/>
      <c r="DP112" s="45"/>
      <c r="DQ112" s="45"/>
      <c r="DR112" s="45"/>
      <c r="DS112" s="45"/>
      <c r="DT112" s="45"/>
      <c r="DU112" s="45"/>
      <c r="DV112" s="45"/>
      <c r="DW112" s="45"/>
      <c r="DX112" s="45"/>
      <c r="DY112" s="45"/>
      <c r="DZ112" s="45"/>
      <c r="EA112" s="45"/>
    </row>
    <row r="113" s="37" customFormat="1" ht="31.5">
      <c r="A113" s="60" t="s">
        <v>177</v>
      </c>
      <c r="B113" s="87" t="s">
        <v>40</v>
      </c>
      <c r="C113" s="85" t="s">
        <v>31</v>
      </c>
      <c r="D113" s="63" t="s">
        <v>32</v>
      </c>
      <c r="E113" s="64" t="s">
        <v>32</v>
      </c>
      <c r="F113" s="64" t="s">
        <v>32</v>
      </c>
      <c r="G113" s="65">
        <v>0</v>
      </c>
      <c r="H113" s="67">
        <f t="shared" si="14"/>
        <v>0</v>
      </c>
      <c r="I113" s="81">
        <f t="shared" si="10"/>
        <v>0</v>
      </c>
      <c r="J113" s="67">
        <f t="shared" si="9"/>
        <v>0</v>
      </c>
      <c r="K113" s="81">
        <f t="shared" si="10"/>
        <v>0</v>
      </c>
      <c r="L113" s="67">
        <v>0</v>
      </c>
      <c r="M113" s="81">
        <f t="shared" si="10"/>
        <v>0</v>
      </c>
      <c r="N113" s="67">
        <v>0</v>
      </c>
      <c r="O113" s="81">
        <f t="shared" si="10"/>
        <v>0</v>
      </c>
      <c r="P113" s="67">
        <v>0</v>
      </c>
      <c r="Q113" s="68">
        <f t="shared" si="12"/>
        <v>0</v>
      </c>
      <c r="R113" s="69">
        <f t="shared" si="13"/>
        <v>0</v>
      </c>
      <c r="S113" s="14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</row>
    <row r="114" s="37" customFormat="1">
      <c r="A114" s="60" t="s">
        <v>178</v>
      </c>
      <c r="B114" s="61" t="s">
        <v>42</v>
      </c>
      <c r="C114" s="85" t="s">
        <v>31</v>
      </c>
      <c r="D114" s="63" t="s">
        <v>32</v>
      </c>
      <c r="E114" s="64" t="s">
        <v>32</v>
      </c>
      <c r="F114" s="64" t="s">
        <v>32</v>
      </c>
      <c r="G114" s="65">
        <v>0</v>
      </c>
      <c r="H114" s="67">
        <f t="shared" si="14"/>
        <v>0</v>
      </c>
      <c r="I114" s="81">
        <f t="shared" si="10"/>
        <v>0</v>
      </c>
      <c r="J114" s="67">
        <f>J115+J116</f>
        <v>0</v>
      </c>
      <c r="K114" s="81">
        <f t="shared" si="10"/>
        <v>0</v>
      </c>
      <c r="L114" s="67">
        <v>0</v>
      </c>
      <c r="M114" s="81">
        <f t="shared" si="10"/>
        <v>0</v>
      </c>
      <c r="N114" s="67">
        <v>0</v>
      </c>
      <c r="O114" s="81">
        <f t="shared" si="10"/>
        <v>0</v>
      </c>
      <c r="P114" s="67">
        <v>0</v>
      </c>
      <c r="Q114" s="68">
        <f t="shared" si="12"/>
        <v>0</v>
      </c>
      <c r="R114" s="69">
        <f t="shared" si="13"/>
        <v>0</v>
      </c>
      <c r="S114" s="14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  <c r="CC114" s="45"/>
      <c r="CD114" s="45"/>
      <c r="CE114" s="45"/>
      <c r="CF114" s="45"/>
      <c r="CG114" s="45"/>
      <c r="CH114" s="45"/>
      <c r="CI114" s="45"/>
      <c r="CJ114" s="45"/>
      <c r="CK114" s="45"/>
      <c r="CL114" s="45"/>
      <c r="CM114" s="45"/>
      <c r="CN114" s="45"/>
      <c r="CO114" s="45"/>
      <c r="CP114" s="45"/>
      <c r="CQ114" s="45"/>
      <c r="CR114" s="45"/>
      <c r="CS114" s="45"/>
      <c r="CT114" s="45"/>
      <c r="CU114" s="45"/>
      <c r="CV114" s="45"/>
      <c r="CW114" s="45"/>
      <c r="CX114" s="45"/>
      <c r="CY114" s="45"/>
      <c r="CZ114" s="45"/>
      <c r="DA114" s="45"/>
      <c r="DB114" s="45"/>
      <c r="DC114" s="45"/>
      <c r="DD114" s="45"/>
      <c r="DE114" s="45"/>
      <c r="DF114" s="45"/>
      <c r="DG114" s="45"/>
      <c r="DH114" s="45"/>
      <c r="DI114" s="45"/>
      <c r="DJ114" s="45"/>
      <c r="DK114" s="45"/>
      <c r="DL114" s="45"/>
      <c r="DM114" s="45"/>
      <c r="DN114" s="45"/>
      <c r="DO114" s="45"/>
      <c r="DP114" s="45"/>
      <c r="DQ114" s="45"/>
      <c r="DR114" s="45"/>
      <c r="DS114" s="45"/>
      <c r="DT114" s="45"/>
      <c r="DU114" s="45"/>
      <c r="DV114" s="45"/>
      <c r="DW114" s="45"/>
      <c r="DX114" s="45"/>
      <c r="DY114" s="45"/>
      <c r="DZ114" s="45"/>
      <c r="EA114" s="45"/>
    </row>
    <row r="115" s="37" customFormat="1">
      <c r="A115" s="60" t="s">
        <v>179</v>
      </c>
      <c r="B115" s="61" t="s">
        <v>44</v>
      </c>
      <c r="C115" s="85" t="s">
        <v>31</v>
      </c>
      <c r="D115" s="63" t="s">
        <v>32</v>
      </c>
      <c r="E115" s="64" t="s">
        <v>32</v>
      </c>
      <c r="F115" s="64" t="s">
        <v>32</v>
      </c>
      <c r="G115" s="65">
        <v>5.3999587333333281</v>
      </c>
      <c r="H115" s="67">
        <f>H87+H96</f>
        <v>0</v>
      </c>
      <c r="I115" s="81">
        <f t="shared" si="10"/>
        <v>6.4799504799999932</v>
      </c>
      <c r="J115" s="67">
        <v>0</v>
      </c>
      <c r="K115" s="81">
        <f t="shared" si="10"/>
        <v>7.7759405759999911</v>
      </c>
      <c r="L115" s="67">
        <v>0</v>
      </c>
      <c r="M115" s="81">
        <f t="shared" si="10"/>
        <v>9.3311286911999893</v>
      </c>
      <c r="N115" s="67">
        <v>0</v>
      </c>
      <c r="O115" s="81">
        <f t="shared" si="10"/>
        <v>11.197354429439986</v>
      </c>
      <c r="P115" s="67">
        <v>0</v>
      </c>
      <c r="Q115" s="68">
        <f t="shared" si="12"/>
        <v>40.184332909973286</v>
      </c>
      <c r="R115" s="69">
        <f t="shared" si="13"/>
        <v>0</v>
      </c>
      <c r="S115" s="14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  <c r="DI115" s="45"/>
      <c r="DJ115" s="45"/>
      <c r="DK115" s="45"/>
      <c r="DL115" s="45"/>
      <c r="DM115" s="45"/>
      <c r="DN115" s="45"/>
      <c r="DO115" s="45"/>
      <c r="DP115" s="45"/>
      <c r="DQ115" s="45"/>
      <c r="DR115" s="45"/>
      <c r="DS115" s="45"/>
      <c r="DT115" s="45"/>
      <c r="DU115" s="45"/>
      <c r="DV115" s="45"/>
      <c r="DW115" s="45"/>
      <c r="DX115" s="45"/>
      <c r="DY115" s="45"/>
      <c r="DZ115" s="45"/>
      <c r="EA115" s="45"/>
    </row>
    <row r="116" s="37" customFormat="1">
      <c r="A116" s="60" t="s">
        <v>180</v>
      </c>
      <c r="B116" s="61" t="s">
        <v>46</v>
      </c>
      <c r="C116" s="85" t="s">
        <v>31</v>
      </c>
      <c r="D116" s="63" t="s">
        <v>32</v>
      </c>
      <c r="E116" s="64" t="s">
        <v>32</v>
      </c>
      <c r="F116" s="64" t="s">
        <v>32</v>
      </c>
      <c r="G116" s="65">
        <v>0</v>
      </c>
      <c r="H116" s="67">
        <f t="shared" ref="H116:H119" si="15">H88</f>
        <v>0</v>
      </c>
      <c r="I116" s="81">
        <f t="shared" si="10"/>
        <v>0</v>
      </c>
      <c r="J116" s="67">
        <v>0</v>
      </c>
      <c r="K116" s="81">
        <f t="shared" si="10"/>
        <v>0</v>
      </c>
      <c r="L116" s="67">
        <v>0</v>
      </c>
      <c r="M116" s="81">
        <f t="shared" si="10"/>
        <v>0</v>
      </c>
      <c r="N116" s="67">
        <v>0</v>
      </c>
      <c r="O116" s="81">
        <f t="shared" si="10"/>
        <v>0</v>
      </c>
      <c r="P116" s="67">
        <v>0</v>
      </c>
      <c r="Q116" s="68">
        <f t="shared" si="12"/>
        <v>0</v>
      </c>
      <c r="R116" s="69">
        <f t="shared" si="13"/>
        <v>0</v>
      </c>
      <c r="S116" s="14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  <c r="DC116" s="45"/>
      <c r="DD116" s="45"/>
      <c r="DE116" s="45"/>
      <c r="DF116" s="45"/>
      <c r="DG116" s="45"/>
      <c r="DH116" s="45"/>
      <c r="DI116" s="45"/>
      <c r="DJ116" s="45"/>
      <c r="DK116" s="45"/>
      <c r="DL116" s="45"/>
      <c r="DM116" s="45"/>
      <c r="DN116" s="45"/>
      <c r="DO116" s="45"/>
      <c r="DP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  <c r="EA116" s="45"/>
    </row>
    <row r="117" s="37" customFormat="1">
      <c r="A117" s="60" t="s">
        <v>181</v>
      </c>
      <c r="B117" s="61" t="s">
        <v>48</v>
      </c>
      <c r="C117" s="85" t="s">
        <v>31</v>
      </c>
      <c r="D117" s="63" t="s">
        <v>32</v>
      </c>
      <c r="E117" s="64" t="s">
        <v>32</v>
      </c>
      <c r="F117" s="64" t="s">
        <v>32</v>
      </c>
      <c r="G117" s="65">
        <v>0</v>
      </c>
      <c r="H117" s="67">
        <f t="shared" si="15"/>
        <v>0</v>
      </c>
      <c r="I117" s="81">
        <f t="shared" si="10"/>
        <v>0</v>
      </c>
      <c r="J117" s="67">
        <v>0</v>
      </c>
      <c r="K117" s="81">
        <f t="shared" si="10"/>
        <v>0</v>
      </c>
      <c r="L117" s="67">
        <v>0</v>
      </c>
      <c r="M117" s="81">
        <f t="shared" si="10"/>
        <v>0</v>
      </c>
      <c r="N117" s="67">
        <v>0</v>
      </c>
      <c r="O117" s="81">
        <f t="shared" si="10"/>
        <v>0</v>
      </c>
      <c r="P117" s="67">
        <v>0</v>
      </c>
      <c r="Q117" s="68">
        <f t="shared" si="12"/>
        <v>0</v>
      </c>
      <c r="R117" s="69">
        <f t="shared" si="13"/>
        <v>0</v>
      </c>
      <c r="S117" s="14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  <c r="DI117" s="45"/>
      <c r="DJ117" s="45"/>
      <c r="DK117" s="45"/>
      <c r="DL117" s="45"/>
      <c r="DM117" s="45"/>
      <c r="DN117" s="45"/>
      <c r="DO117" s="45"/>
      <c r="DP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  <c r="EA117" s="45"/>
    </row>
    <row r="118" s="37" customFormat="1">
      <c r="A118" s="60" t="s">
        <v>182</v>
      </c>
      <c r="B118" s="61" t="s">
        <v>50</v>
      </c>
      <c r="C118" s="85" t="s">
        <v>31</v>
      </c>
      <c r="D118" s="63" t="s">
        <v>32</v>
      </c>
      <c r="E118" s="64" t="s">
        <v>32</v>
      </c>
      <c r="F118" s="64" t="s">
        <v>32</v>
      </c>
      <c r="G118" s="65">
        <v>0</v>
      </c>
      <c r="H118" s="67">
        <f t="shared" si="15"/>
        <v>0</v>
      </c>
      <c r="I118" s="81">
        <f t="shared" si="10"/>
        <v>0</v>
      </c>
      <c r="J118" s="67">
        <v>0</v>
      </c>
      <c r="K118" s="81">
        <f t="shared" si="10"/>
        <v>0</v>
      </c>
      <c r="L118" s="67">
        <v>0</v>
      </c>
      <c r="M118" s="81">
        <f t="shared" si="10"/>
        <v>0</v>
      </c>
      <c r="N118" s="67">
        <v>0</v>
      </c>
      <c r="O118" s="81">
        <f t="shared" si="10"/>
        <v>0</v>
      </c>
      <c r="P118" s="67">
        <v>0</v>
      </c>
      <c r="Q118" s="68">
        <f t="shared" si="12"/>
        <v>0</v>
      </c>
      <c r="R118" s="69">
        <f t="shared" si="13"/>
        <v>0</v>
      </c>
      <c r="S118" s="14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  <c r="CB118" s="45"/>
      <c r="CC118" s="45"/>
      <c r="CD118" s="45"/>
      <c r="CE118" s="45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  <c r="CP118" s="45"/>
      <c r="CQ118" s="45"/>
      <c r="CR118" s="45"/>
      <c r="CS118" s="45"/>
      <c r="CT118" s="45"/>
      <c r="CU118" s="45"/>
      <c r="CV118" s="45"/>
      <c r="CW118" s="45"/>
      <c r="CX118" s="45"/>
      <c r="CY118" s="45"/>
      <c r="CZ118" s="45"/>
      <c r="DA118" s="45"/>
      <c r="DB118" s="45"/>
      <c r="DC118" s="45"/>
      <c r="DD118" s="45"/>
      <c r="DE118" s="45"/>
      <c r="DF118" s="45"/>
      <c r="DG118" s="45"/>
      <c r="DH118" s="45"/>
      <c r="DI118" s="45"/>
      <c r="DJ118" s="45"/>
      <c r="DK118" s="45"/>
      <c r="DL118" s="45"/>
      <c r="DM118" s="45"/>
      <c r="DN118" s="45"/>
      <c r="DO118" s="45"/>
      <c r="DP118" s="45"/>
      <c r="DQ118" s="45"/>
      <c r="DR118" s="45"/>
      <c r="DS118" s="45"/>
      <c r="DT118" s="45"/>
      <c r="DU118" s="45"/>
      <c r="DV118" s="45"/>
      <c r="DW118" s="45"/>
      <c r="DX118" s="45"/>
      <c r="DY118" s="45"/>
      <c r="DZ118" s="45"/>
      <c r="EA118" s="45"/>
    </row>
    <row r="119" s="37" customFormat="1">
      <c r="A119" s="60" t="s">
        <v>183</v>
      </c>
      <c r="B119" s="61" t="s">
        <v>52</v>
      </c>
      <c r="C119" s="85" t="s">
        <v>31</v>
      </c>
      <c r="D119" s="63" t="s">
        <v>32</v>
      </c>
      <c r="E119" s="64" t="s">
        <v>32</v>
      </c>
      <c r="F119" s="64" t="s">
        <v>32</v>
      </c>
      <c r="G119" s="65">
        <v>0</v>
      </c>
      <c r="H119" s="67">
        <f t="shared" si="15"/>
        <v>0</v>
      </c>
      <c r="I119" s="81">
        <f t="shared" si="10"/>
        <v>0</v>
      </c>
      <c r="J119" s="67">
        <v>0</v>
      </c>
      <c r="K119" s="81">
        <f t="shared" si="10"/>
        <v>0</v>
      </c>
      <c r="L119" s="67">
        <v>0</v>
      </c>
      <c r="M119" s="81">
        <f t="shared" si="10"/>
        <v>0</v>
      </c>
      <c r="N119" s="67">
        <v>0</v>
      </c>
      <c r="O119" s="81">
        <f t="shared" si="10"/>
        <v>0</v>
      </c>
      <c r="P119" s="67">
        <v>0</v>
      </c>
      <c r="Q119" s="68">
        <f t="shared" si="12"/>
        <v>0</v>
      </c>
      <c r="R119" s="69">
        <f t="shared" si="13"/>
        <v>0</v>
      </c>
      <c r="S119" s="14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  <c r="CB119" s="45"/>
      <c r="CC119" s="45"/>
      <c r="CD119" s="45"/>
      <c r="CE119" s="45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  <c r="CP119" s="45"/>
      <c r="CQ119" s="45"/>
      <c r="CR119" s="45"/>
      <c r="CS119" s="45"/>
      <c r="CT119" s="45"/>
      <c r="CU119" s="45"/>
      <c r="CV119" s="45"/>
      <c r="CW119" s="45"/>
      <c r="CX119" s="45"/>
      <c r="CY119" s="45"/>
      <c r="CZ119" s="45"/>
      <c r="DA119" s="45"/>
      <c r="DB119" s="45"/>
      <c r="DC119" s="45"/>
      <c r="DD119" s="45"/>
      <c r="DE119" s="45"/>
      <c r="DF119" s="45"/>
      <c r="DG119" s="45"/>
      <c r="DH119" s="45"/>
      <c r="DI119" s="45"/>
      <c r="DJ119" s="45"/>
      <c r="DK119" s="45"/>
      <c r="DL119" s="45"/>
      <c r="DM119" s="45"/>
      <c r="DN119" s="45"/>
      <c r="DO119" s="45"/>
      <c r="DP119" s="45"/>
      <c r="DQ119" s="45"/>
      <c r="DR119" s="45"/>
      <c r="DS119" s="45"/>
      <c r="DT119" s="45"/>
      <c r="DU119" s="45"/>
      <c r="DV119" s="45"/>
      <c r="DW119" s="45"/>
      <c r="DX119" s="45"/>
      <c r="DY119" s="45"/>
      <c r="DZ119" s="45"/>
      <c r="EA119" s="45"/>
    </row>
    <row r="120" s="37" customFormat="1" ht="31.5">
      <c r="A120" s="60" t="s">
        <v>184</v>
      </c>
      <c r="B120" s="70" t="s">
        <v>54</v>
      </c>
      <c r="C120" s="85" t="s">
        <v>31</v>
      </c>
      <c r="D120" s="63" t="s">
        <v>32</v>
      </c>
      <c r="E120" s="64" t="s">
        <v>32</v>
      </c>
      <c r="F120" s="64" t="s">
        <v>32</v>
      </c>
      <c r="G120" s="65">
        <v>0</v>
      </c>
      <c r="H120" s="67">
        <f>H121+H122</f>
        <v>0</v>
      </c>
      <c r="I120" s="81">
        <f t="shared" si="10"/>
        <v>0</v>
      </c>
      <c r="J120" s="67">
        <v>0</v>
      </c>
      <c r="K120" s="81">
        <f t="shared" si="10"/>
        <v>0</v>
      </c>
      <c r="L120" s="67">
        <v>0</v>
      </c>
      <c r="M120" s="81">
        <f t="shared" si="10"/>
        <v>0</v>
      </c>
      <c r="N120" s="67">
        <v>0</v>
      </c>
      <c r="O120" s="81">
        <f t="shared" si="10"/>
        <v>0</v>
      </c>
      <c r="P120" s="67">
        <v>0</v>
      </c>
      <c r="Q120" s="68">
        <f t="shared" si="12"/>
        <v>0</v>
      </c>
      <c r="R120" s="69">
        <f t="shared" si="13"/>
        <v>0</v>
      </c>
      <c r="S120" s="14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  <c r="CB120" s="45"/>
      <c r="CC120" s="45"/>
      <c r="CD120" s="45"/>
      <c r="CE120" s="45"/>
      <c r="CF120" s="45"/>
      <c r="CG120" s="45"/>
      <c r="CH120" s="45"/>
      <c r="CI120" s="45"/>
      <c r="CJ120" s="45"/>
      <c r="CK120" s="45"/>
      <c r="CL120" s="45"/>
      <c r="CM120" s="45"/>
      <c r="CN120" s="45"/>
      <c r="CO120" s="45"/>
      <c r="CP120" s="45"/>
      <c r="CQ120" s="45"/>
      <c r="CR120" s="45"/>
      <c r="CS120" s="45"/>
      <c r="CT120" s="45"/>
      <c r="CU120" s="45"/>
      <c r="CV120" s="45"/>
      <c r="CW120" s="45"/>
      <c r="CX120" s="45"/>
      <c r="CY120" s="45"/>
      <c r="CZ120" s="45"/>
      <c r="DA120" s="45"/>
      <c r="DB120" s="45"/>
      <c r="DC120" s="45"/>
      <c r="DD120" s="45"/>
      <c r="DE120" s="45"/>
      <c r="DF120" s="45"/>
      <c r="DG120" s="45"/>
      <c r="DH120" s="45"/>
      <c r="DI120" s="45"/>
      <c r="DJ120" s="45"/>
      <c r="DK120" s="45"/>
      <c r="DL120" s="45"/>
      <c r="DM120" s="45"/>
      <c r="DN120" s="45"/>
      <c r="DO120" s="45"/>
      <c r="DP120" s="45"/>
      <c r="DQ120" s="45"/>
      <c r="DR120" s="45"/>
      <c r="DS120" s="45"/>
      <c r="DT120" s="45"/>
      <c r="DU120" s="45"/>
      <c r="DV120" s="45"/>
      <c r="DW120" s="45"/>
      <c r="DX120" s="45"/>
      <c r="DY120" s="45"/>
      <c r="DZ120" s="45"/>
      <c r="EA120" s="45"/>
    </row>
    <row r="121" s="37" customFormat="1">
      <c r="A121" s="60" t="s">
        <v>185</v>
      </c>
      <c r="B121" s="71" t="s">
        <v>56</v>
      </c>
      <c r="C121" s="85" t="s">
        <v>31</v>
      </c>
      <c r="D121" s="63" t="s">
        <v>32</v>
      </c>
      <c r="E121" s="64" t="s">
        <v>32</v>
      </c>
      <c r="F121" s="64" t="s">
        <v>32</v>
      </c>
      <c r="G121" s="65">
        <v>0</v>
      </c>
      <c r="H121" s="67">
        <f t="shared" ref="H121:H123" si="16">H93</f>
        <v>0</v>
      </c>
      <c r="I121" s="81">
        <f t="shared" si="10"/>
        <v>0</v>
      </c>
      <c r="J121" s="67">
        <v>0</v>
      </c>
      <c r="K121" s="81">
        <f t="shared" si="10"/>
        <v>0</v>
      </c>
      <c r="L121" s="67">
        <v>0</v>
      </c>
      <c r="M121" s="81">
        <f t="shared" si="10"/>
        <v>0</v>
      </c>
      <c r="N121" s="67">
        <v>0</v>
      </c>
      <c r="O121" s="81">
        <f t="shared" si="10"/>
        <v>0</v>
      </c>
      <c r="P121" s="67">
        <v>0</v>
      </c>
      <c r="Q121" s="68">
        <f t="shared" si="12"/>
        <v>0</v>
      </c>
      <c r="R121" s="69">
        <f t="shared" si="13"/>
        <v>0</v>
      </c>
      <c r="S121" s="14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  <c r="CB121" s="45"/>
      <c r="CC121" s="45"/>
      <c r="CD121" s="45"/>
      <c r="CE121" s="45"/>
      <c r="CF121" s="45"/>
      <c r="CG121" s="45"/>
      <c r="CH121" s="45"/>
      <c r="CI121" s="45"/>
      <c r="CJ121" s="45"/>
      <c r="CK121" s="45"/>
      <c r="CL121" s="45"/>
      <c r="CM121" s="45"/>
      <c r="CN121" s="45"/>
      <c r="CO121" s="45"/>
      <c r="CP121" s="45"/>
      <c r="CQ121" s="45"/>
      <c r="CR121" s="45"/>
      <c r="CS121" s="45"/>
      <c r="CT121" s="45"/>
      <c r="CU121" s="45"/>
      <c r="CV121" s="45"/>
      <c r="CW121" s="45"/>
      <c r="CX121" s="45"/>
      <c r="CY121" s="45"/>
      <c r="CZ121" s="45"/>
      <c r="DA121" s="45"/>
      <c r="DB121" s="45"/>
      <c r="DC121" s="45"/>
      <c r="DD121" s="45"/>
      <c r="DE121" s="45"/>
      <c r="DF121" s="45"/>
      <c r="DG121" s="45"/>
      <c r="DH121" s="45"/>
      <c r="DI121" s="45"/>
      <c r="DJ121" s="45"/>
      <c r="DK121" s="45"/>
      <c r="DL121" s="45"/>
      <c r="DM121" s="45"/>
      <c r="DN121" s="45"/>
      <c r="DO121" s="45"/>
      <c r="DP121" s="45"/>
      <c r="DQ121" s="45"/>
      <c r="DR121" s="45"/>
      <c r="DS121" s="45"/>
      <c r="DT121" s="45"/>
      <c r="DU121" s="45"/>
      <c r="DV121" s="45"/>
      <c r="DW121" s="45"/>
      <c r="DX121" s="45"/>
      <c r="DY121" s="45"/>
      <c r="DZ121" s="45"/>
      <c r="EA121" s="45"/>
    </row>
    <row r="122" s="37" customFormat="1">
      <c r="A122" s="60" t="s">
        <v>186</v>
      </c>
      <c r="B122" s="71" t="s">
        <v>58</v>
      </c>
      <c r="C122" s="85" t="s">
        <v>31</v>
      </c>
      <c r="D122" s="63" t="s">
        <v>32</v>
      </c>
      <c r="E122" s="64" t="s">
        <v>32</v>
      </c>
      <c r="F122" s="64" t="s">
        <v>32</v>
      </c>
      <c r="G122" s="65">
        <v>0</v>
      </c>
      <c r="H122" s="67">
        <f t="shared" si="16"/>
        <v>0</v>
      </c>
      <c r="I122" s="81">
        <f t="shared" si="10"/>
        <v>0</v>
      </c>
      <c r="J122" s="67">
        <v>0</v>
      </c>
      <c r="K122" s="81">
        <f t="shared" si="10"/>
        <v>0</v>
      </c>
      <c r="L122" s="67">
        <v>0</v>
      </c>
      <c r="M122" s="81">
        <f t="shared" si="10"/>
        <v>0</v>
      </c>
      <c r="N122" s="67">
        <v>0</v>
      </c>
      <c r="O122" s="81">
        <f t="shared" si="10"/>
        <v>0</v>
      </c>
      <c r="P122" s="67">
        <v>0</v>
      </c>
      <c r="Q122" s="68">
        <f t="shared" si="12"/>
        <v>0</v>
      </c>
      <c r="R122" s="69">
        <f t="shared" si="13"/>
        <v>0</v>
      </c>
      <c r="S122" s="14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  <c r="CB122" s="45"/>
      <c r="CC122" s="45"/>
      <c r="CD122" s="45"/>
      <c r="CE122" s="45"/>
      <c r="CF122" s="45"/>
      <c r="CG122" s="45"/>
      <c r="CH122" s="45"/>
      <c r="CI122" s="45"/>
      <c r="CJ122" s="45"/>
      <c r="CK122" s="45"/>
      <c r="CL122" s="45"/>
      <c r="CM122" s="45"/>
      <c r="CN122" s="45"/>
      <c r="CO122" s="45"/>
      <c r="CP122" s="45"/>
      <c r="CQ122" s="45"/>
      <c r="CR122" s="45"/>
      <c r="CS122" s="45"/>
      <c r="CT122" s="45"/>
      <c r="CU122" s="45"/>
      <c r="CV122" s="45"/>
      <c r="CW122" s="45"/>
      <c r="CX122" s="45"/>
      <c r="CY122" s="45"/>
      <c r="CZ122" s="45"/>
      <c r="DA122" s="45"/>
      <c r="DB122" s="45"/>
      <c r="DC122" s="45"/>
      <c r="DD122" s="45"/>
      <c r="DE122" s="45"/>
      <c r="DF122" s="45"/>
      <c r="DG122" s="45"/>
      <c r="DH122" s="45"/>
      <c r="DI122" s="45"/>
      <c r="DJ122" s="45"/>
      <c r="DK122" s="45"/>
      <c r="DL122" s="45"/>
      <c r="DM122" s="45"/>
      <c r="DN122" s="45"/>
      <c r="DO122" s="45"/>
      <c r="DP122" s="45"/>
      <c r="DQ122" s="45"/>
      <c r="DR122" s="45"/>
      <c r="DS122" s="45"/>
      <c r="DT122" s="45"/>
      <c r="DU122" s="45"/>
      <c r="DV122" s="45"/>
      <c r="DW122" s="45"/>
      <c r="DX122" s="45"/>
      <c r="DY122" s="45"/>
      <c r="DZ122" s="45"/>
      <c r="EA122" s="45"/>
    </row>
    <row r="123" s="37" customFormat="1">
      <c r="A123" s="60" t="s">
        <v>187</v>
      </c>
      <c r="B123" s="61" t="s">
        <v>60</v>
      </c>
      <c r="C123" s="85" t="s">
        <v>31</v>
      </c>
      <c r="D123" s="63" t="s">
        <v>32</v>
      </c>
      <c r="E123" s="64" t="s">
        <v>32</v>
      </c>
      <c r="F123" s="64" t="s">
        <v>32</v>
      </c>
      <c r="G123" s="65">
        <v>0</v>
      </c>
      <c r="H123" s="67">
        <f t="shared" si="16"/>
        <v>0</v>
      </c>
      <c r="I123" s="81">
        <f t="shared" si="10"/>
        <v>0</v>
      </c>
      <c r="J123" s="67">
        <v>0</v>
      </c>
      <c r="K123" s="81">
        <f t="shared" si="10"/>
        <v>0</v>
      </c>
      <c r="L123" s="67">
        <v>0</v>
      </c>
      <c r="M123" s="81">
        <f t="shared" si="10"/>
        <v>0</v>
      </c>
      <c r="N123" s="67">
        <v>0</v>
      </c>
      <c r="O123" s="81">
        <f t="shared" si="10"/>
        <v>0</v>
      </c>
      <c r="P123" s="67">
        <v>0</v>
      </c>
      <c r="Q123" s="68">
        <f t="shared" si="12"/>
        <v>0</v>
      </c>
      <c r="R123" s="69">
        <f t="shared" si="13"/>
        <v>0</v>
      </c>
      <c r="S123" s="14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  <c r="CB123" s="45"/>
      <c r="CC123" s="45"/>
      <c r="CD123" s="45"/>
      <c r="CE123" s="45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  <c r="CP123" s="45"/>
      <c r="CQ123" s="45"/>
      <c r="CR123" s="45"/>
      <c r="CS123" s="45"/>
      <c r="CT123" s="45"/>
      <c r="CU123" s="45"/>
      <c r="CV123" s="45"/>
      <c r="CW123" s="45"/>
      <c r="CX123" s="45"/>
      <c r="CY123" s="45"/>
      <c r="CZ123" s="45"/>
      <c r="DA123" s="45"/>
      <c r="DB123" s="45"/>
      <c r="DC123" s="45"/>
      <c r="DD123" s="45"/>
      <c r="DE123" s="45"/>
      <c r="DF123" s="45"/>
      <c r="DG123" s="45"/>
      <c r="DH123" s="45"/>
      <c r="DI123" s="45"/>
      <c r="DJ123" s="45"/>
      <c r="DK123" s="45"/>
      <c r="DL123" s="45"/>
      <c r="DM123" s="45"/>
      <c r="DN123" s="45"/>
      <c r="DO123" s="45"/>
      <c r="DP123" s="45"/>
      <c r="DQ123" s="45"/>
      <c r="DR123" s="45"/>
      <c r="DS123" s="45"/>
      <c r="DT123" s="45"/>
      <c r="DU123" s="45"/>
      <c r="DV123" s="45"/>
      <c r="DW123" s="45"/>
      <c r="DX123" s="45"/>
      <c r="DY123" s="45"/>
      <c r="DZ123" s="45"/>
      <c r="EA123" s="45"/>
    </row>
    <row r="124" s="37" customFormat="1">
      <c r="A124" s="60" t="s">
        <v>188</v>
      </c>
      <c r="B124" s="115" t="s">
        <v>189</v>
      </c>
      <c r="C124" s="85" t="s">
        <v>31</v>
      </c>
      <c r="D124" s="63" t="s">
        <v>32</v>
      </c>
      <c r="E124" s="64" t="s">
        <v>32</v>
      </c>
      <c r="F124" s="64" t="s">
        <v>32</v>
      </c>
      <c r="G124" s="65">
        <v>0</v>
      </c>
      <c r="H124" s="67">
        <f>H125+H129+H130+H131+H132+H133+H134+H135+H138</f>
        <v>0</v>
      </c>
      <c r="I124" s="81">
        <f t="shared" si="10"/>
        <v>0</v>
      </c>
      <c r="J124" s="67">
        <v>0</v>
      </c>
      <c r="K124" s="81">
        <f t="shared" si="10"/>
        <v>0</v>
      </c>
      <c r="L124" s="67">
        <v>0</v>
      </c>
      <c r="M124" s="81">
        <f t="shared" si="10"/>
        <v>0</v>
      </c>
      <c r="N124" s="67">
        <v>0</v>
      </c>
      <c r="O124" s="81">
        <f t="shared" si="10"/>
        <v>0</v>
      </c>
      <c r="P124" s="67">
        <v>0</v>
      </c>
      <c r="Q124" s="68">
        <f t="shared" si="12"/>
        <v>0</v>
      </c>
      <c r="R124" s="69">
        <f t="shared" si="13"/>
        <v>0</v>
      </c>
      <c r="S124" s="14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  <c r="CB124" s="45"/>
      <c r="CC124" s="45"/>
      <c r="CD124" s="45"/>
      <c r="CE124" s="45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  <c r="CP124" s="45"/>
      <c r="CQ124" s="45"/>
      <c r="CR124" s="45"/>
      <c r="CS124" s="45"/>
      <c r="CT124" s="45"/>
      <c r="CU124" s="45"/>
      <c r="CV124" s="45"/>
      <c r="CW124" s="45"/>
      <c r="CX124" s="45"/>
      <c r="CY124" s="45"/>
      <c r="CZ124" s="45"/>
      <c r="DA124" s="45"/>
      <c r="DB124" s="45"/>
      <c r="DC124" s="45"/>
      <c r="DD124" s="45"/>
      <c r="DE124" s="45"/>
      <c r="DF124" s="45"/>
      <c r="DG124" s="45"/>
      <c r="DH124" s="45"/>
      <c r="DI124" s="45"/>
      <c r="DJ124" s="45"/>
      <c r="DK124" s="45"/>
      <c r="DL124" s="45"/>
      <c r="DM124" s="45"/>
      <c r="DN124" s="45"/>
      <c r="DO124" s="45"/>
      <c r="DP124" s="45"/>
      <c r="DQ124" s="45"/>
      <c r="DR124" s="45"/>
      <c r="DS124" s="45"/>
      <c r="DT124" s="45"/>
      <c r="DU124" s="45"/>
      <c r="DV124" s="45"/>
      <c r="DW124" s="45"/>
      <c r="DX124" s="45"/>
      <c r="DY124" s="45"/>
      <c r="DZ124" s="45"/>
      <c r="EA124" s="45"/>
    </row>
    <row r="125" s="37" customFormat="1">
      <c r="A125" s="60" t="s">
        <v>190</v>
      </c>
      <c r="B125" s="61" t="s">
        <v>34</v>
      </c>
      <c r="C125" s="85" t="s">
        <v>31</v>
      </c>
      <c r="D125" s="63" t="s">
        <v>32</v>
      </c>
      <c r="E125" s="64" t="s">
        <v>32</v>
      </c>
      <c r="F125" s="64" t="s">
        <v>32</v>
      </c>
      <c r="G125" s="65">
        <v>0</v>
      </c>
      <c r="H125" s="67">
        <f>H126+H127+H128</f>
        <v>0</v>
      </c>
      <c r="I125" s="81">
        <f t="shared" si="10"/>
        <v>0</v>
      </c>
      <c r="J125" s="67">
        <v>0</v>
      </c>
      <c r="K125" s="81">
        <f t="shared" si="10"/>
        <v>0</v>
      </c>
      <c r="L125" s="67">
        <v>0</v>
      </c>
      <c r="M125" s="81">
        <f t="shared" si="10"/>
        <v>0</v>
      </c>
      <c r="N125" s="67">
        <v>0</v>
      </c>
      <c r="O125" s="81">
        <f t="shared" si="10"/>
        <v>0</v>
      </c>
      <c r="P125" s="67">
        <v>0</v>
      </c>
      <c r="Q125" s="68">
        <f t="shared" si="12"/>
        <v>0</v>
      </c>
      <c r="R125" s="69">
        <f t="shared" si="13"/>
        <v>0</v>
      </c>
      <c r="S125" s="14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  <c r="CB125" s="45"/>
      <c r="CC125" s="45"/>
      <c r="CD125" s="45"/>
      <c r="CE125" s="45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  <c r="CP125" s="45"/>
      <c r="CQ125" s="45"/>
      <c r="CR125" s="45"/>
      <c r="CS125" s="45"/>
      <c r="CT125" s="45"/>
      <c r="CU125" s="45"/>
      <c r="CV125" s="45"/>
      <c r="CW125" s="45"/>
      <c r="CX125" s="45"/>
      <c r="CY125" s="45"/>
      <c r="CZ125" s="45"/>
      <c r="DA125" s="45"/>
      <c r="DB125" s="45"/>
      <c r="DC125" s="45"/>
      <c r="DD125" s="45"/>
      <c r="DE125" s="45"/>
      <c r="DF125" s="45"/>
      <c r="DG125" s="45"/>
      <c r="DH125" s="45"/>
      <c r="DI125" s="45"/>
      <c r="DJ125" s="45"/>
      <c r="DK125" s="45"/>
      <c r="DL125" s="45"/>
      <c r="DM125" s="45"/>
      <c r="DN125" s="45"/>
      <c r="DO125" s="45"/>
      <c r="DP125" s="45"/>
      <c r="DQ125" s="45"/>
      <c r="DR125" s="45"/>
      <c r="DS125" s="45"/>
      <c r="DT125" s="45"/>
      <c r="DU125" s="45"/>
      <c r="DV125" s="45"/>
      <c r="DW125" s="45"/>
      <c r="DX125" s="45"/>
      <c r="DY125" s="45"/>
      <c r="DZ125" s="45"/>
      <c r="EA125" s="45"/>
    </row>
    <row r="126" s="37" customFormat="1" ht="31.5">
      <c r="A126" s="60" t="s">
        <v>191</v>
      </c>
      <c r="B126" s="87" t="s">
        <v>36</v>
      </c>
      <c r="C126" s="85" t="s">
        <v>31</v>
      </c>
      <c r="D126" s="63" t="s">
        <v>32</v>
      </c>
      <c r="E126" s="64" t="s">
        <v>32</v>
      </c>
      <c r="F126" s="64" t="s">
        <v>32</v>
      </c>
      <c r="G126" s="65">
        <v>0</v>
      </c>
      <c r="H126" s="67">
        <v>0</v>
      </c>
      <c r="I126" s="81">
        <f t="shared" si="10"/>
        <v>0</v>
      </c>
      <c r="J126" s="67">
        <v>0</v>
      </c>
      <c r="K126" s="81">
        <f t="shared" si="10"/>
        <v>0</v>
      </c>
      <c r="L126" s="67">
        <v>0</v>
      </c>
      <c r="M126" s="81">
        <f t="shared" si="10"/>
        <v>0</v>
      </c>
      <c r="N126" s="67">
        <v>0</v>
      </c>
      <c r="O126" s="81">
        <f t="shared" si="10"/>
        <v>0</v>
      </c>
      <c r="P126" s="67">
        <v>0</v>
      </c>
      <c r="Q126" s="68">
        <f t="shared" si="12"/>
        <v>0</v>
      </c>
      <c r="R126" s="69">
        <f t="shared" si="13"/>
        <v>0</v>
      </c>
      <c r="S126" s="14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  <c r="DC126" s="45"/>
      <c r="DD126" s="45"/>
      <c r="DE126" s="45"/>
      <c r="DF126" s="45"/>
      <c r="DG126" s="45"/>
      <c r="DH126" s="45"/>
      <c r="DI126" s="45"/>
      <c r="DJ126" s="45"/>
      <c r="DK126" s="45"/>
      <c r="DL126" s="45"/>
      <c r="DM126" s="45"/>
      <c r="DN126" s="45"/>
      <c r="DO126" s="45"/>
      <c r="DP126" s="45"/>
      <c r="DQ126" s="45"/>
      <c r="DR126" s="45"/>
      <c r="DS126" s="45"/>
      <c r="DT126" s="45"/>
      <c r="DU126" s="45"/>
      <c r="DV126" s="45"/>
      <c r="DW126" s="45"/>
      <c r="DX126" s="45"/>
      <c r="DY126" s="45"/>
      <c r="DZ126" s="45"/>
      <c r="EA126" s="45"/>
    </row>
    <row r="127" s="37" customFormat="1" ht="31.5">
      <c r="A127" s="60" t="s">
        <v>192</v>
      </c>
      <c r="B127" s="87" t="s">
        <v>38</v>
      </c>
      <c r="C127" s="85" t="s">
        <v>31</v>
      </c>
      <c r="D127" s="63" t="s">
        <v>32</v>
      </c>
      <c r="E127" s="64" t="s">
        <v>32</v>
      </c>
      <c r="F127" s="64" t="s">
        <v>32</v>
      </c>
      <c r="G127" s="65">
        <v>0</v>
      </c>
      <c r="H127" s="67">
        <v>0</v>
      </c>
      <c r="I127" s="81">
        <f t="shared" si="10"/>
        <v>0</v>
      </c>
      <c r="J127" s="67">
        <v>0</v>
      </c>
      <c r="K127" s="81">
        <f t="shared" si="10"/>
        <v>0</v>
      </c>
      <c r="L127" s="67">
        <v>0</v>
      </c>
      <c r="M127" s="81">
        <f t="shared" si="10"/>
        <v>0</v>
      </c>
      <c r="N127" s="67">
        <v>0</v>
      </c>
      <c r="O127" s="81">
        <f t="shared" si="10"/>
        <v>0</v>
      </c>
      <c r="P127" s="67">
        <v>0</v>
      </c>
      <c r="Q127" s="68">
        <f t="shared" si="12"/>
        <v>0</v>
      </c>
      <c r="R127" s="69">
        <f t="shared" si="13"/>
        <v>0</v>
      </c>
      <c r="S127" s="14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</row>
    <row r="128" s="37" customFormat="1" ht="31.5">
      <c r="A128" s="60" t="s">
        <v>193</v>
      </c>
      <c r="B128" s="87" t="s">
        <v>40</v>
      </c>
      <c r="C128" s="85" t="s">
        <v>31</v>
      </c>
      <c r="D128" s="63" t="s">
        <v>32</v>
      </c>
      <c r="E128" s="64" t="s">
        <v>32</v>
      </c>
      <c r="F128" s="64" t="s">
        <v>32</v>
      </c>
      <c r="G128" s="65">
        <v>0</v>
      </c>
      <c r="H128" s="67">
        <v>0</v>
      </c>
      <c r="I128" s="81">
        <f t="shared" si="10"/>
        <v>0</v>
      </c>
      <c r="J128" s="67">
        <v>0</v>
      </c>
      <c r="K128" s="81">
        <f t="shared" si="10"/>
        <v>0</v>
      </c>
      <c r="L128" s="67">
        <v>0</v>
      </c>
      <c r="M128" s="81">
        <f t="shared" si="10"/>
        <v>0</v>
      </c>
      <c r="N128" s="67">
        <v>0</v>
      </c>
      <c r="O128" s="81">
        <f t="shared" si="10"/>
        <v>0</v>
      </c>
      <c r="P128" s="67">
        <v>0</v>
      </c>
      <c r="Q128" s="68">
        <f t="shared" si="12"/>
        <v>0</v>
      </c>
      <c r="R128" s="69">
        <f t="shared" si="13"/>
        <v>0</v>
      </c>
      <c r="S128" s="14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  <c r="CB128" s="45"/>
      <c r="CC128" s="45"/>
      <c r="CD128" s="45"/>
      <c r="CE128" s="45"/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  <c r="CP128" s="45"/>
      <c r="CQ128" s="45"/>
      <c r="CR128" s="45"/>
      <c r="CS128" s="45"/>
      <c r="CT128" s="45"/>
      <c r="CU128" s="45"/>
      <c r="CV128" s="45"/>
      <c r="CW128" s="45"/>
      <c r="CX128" s="45"/>
      <c r="CY128" s="45"/>
      <c r="CZ128" s="45"/>
      <c r="DA128" s="45"/>
      <c r="DB128" s="45"/>
      <c r="DC128" s="45"/>
      <c r="DD128" s="45"/>
      <c r="DE128" s="45"/>
      <c r="DF128" s="45"/>
      <c r="DG128" s="45"/>
      <c r="DH128" s="45"/>
      <c r="DI128" s="45"/>
      <c r="DJ128" s="45"/>
      <c r="DK128" s="45"/>
      <c r="DL128" s="45"/>
      <c r="DM128" s="45"/>
      <c r="DN128" s="45"/>
      <c r="DO128" s="45"/>
      <c r="DP128" s="45"/>
      <c r="DQ128" s="45"/>
      <c r="DR128" s="45"/>
      <c r="DS128" s="45"/>
      <c r="DT128" s="45"/>
      <c r="DU128" s="45"/>
      <c r="DV128" s="45"/>
      <c r="DW128" s="45"/>
      <c r="DX128" s="45"/>
      <c r="DY128" s="45"/>
      <c r="DZ128" s="45"/>
      <c r="EA128" s="45"/>
    </row>
    <row r="129" s="37" customFormat="1">
      <c r="A129" s="60" t="s">
        <v>194</v>
      </c>
      <c r="B129" s="93" t="s">
        <v>195</v>
      </c>
      <c r="C129" s="85" t="s">
        <v>31</v>
      </c>
      <c r="D129" s="63" t="s">
        <v>32</v>
      </c>
      <c r="E129" s="64" t="s">
        <v>32</v>
      </c>
      <c r="F129" s="64" t="s">
        <v>32</v>
      </c>
      <c r="G129" s="65">
        <v>0</v>
      </c>
      <c r="H129" s="67">
        <v>0</v>
      </c>
      <c r="I129" s="81">
        <f t="shared" si="10"/>
        <v>0</v>
      </c>
      <c r="J129" s="67">
        <v>0</v>
      </c>
      <c r="K129" s="81">
        <f t="shared" si="10"/>
        <v>0</v>
      </c>
      <c r="L129" s="67">
        <v>0</v>
      </c>
      <c r="M129" s="81">
        <f t="shared" si="10"/>
        <v>0</v>
      </c>
      <c r="N129" s="67">
        <v>0</v>
      </c>
      <c r="O129" s="81">
        <f t="shared" si="10"/>
        <v>0</v>
      </c>
      <c r="P129" s="67">
        <v>0</v>
      </c>
      <c r="Q129" s="68">
        <f t="shared" si="12"/>
        <v>0</v>
      </c>
      <c r="R129" s="69">
        <f t="shared" si="13"/>
        <v>0</v>
      </c>
      <c r="S129" s="14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  <c r="CB129" s="45"/>
      <c r="CC129" s="45"/>
      <c r="CD129" s="45"/>
      <c r="CE129" s="45"/>
      <c r="CF129" s="45"/>
      <c r="CG129" s="45"/>
      <c r="CH129" s="45"/>
      <c r="CI129" s="45"/>
      <c r="CJ129" s="45"/>
      <c r="CK129" s="45"/>
      <c r="CL129" s="45"/>
      <c r="CM129" s="45"/>
      <c r="CN129" s="45"/>
      <c r="CO129" s="45"/>
      <c r="CP129" s="45"/>
      <c r="CQ129" s="45"/>
      <c r="CR129" s="45"/>
      <c r="CS129" s="45"/>
      <c r="CT129" s="45"/>
      <c r="CU129" s="45"/>
      <c r="CV129" s="45"/>
      <c r="CW129" s="45"/>
      <c r="CX129" s="45"/>
      <c r="CY129" s="45"/>
      <c r="CZ129" s="45"/>
      <c r="DA129" s="45"/>
      <c r="DB129" s="45"/>
      <c r="DC129" s="45"/>
      <c r="DD129" s="45"/>
      <c r="DE129" s="45"/>
      <c r="DF129" s="45"/>
      <c r="DG129" s="45"/>
      <c r="DH129" s="45"/>
      <c r="DI129" s="45"/>
      <c r="DJ129" s="45"/>
      <c r="DK129" s="45"/>
      <c r="DL129" s="45"/>
      <c r="DM129" s="45"/>
      <c r="DN129" s="45"/>
      <c r="DO129" s="45"/>
      <c r="DP129" s="45"/>
      <c r="DQ129" s="45"/>
      <c r="DR129" s="45"/>
      <c r="DS129" s="45"/>
      <c r="DT129" s="45"/>
      <c r="DU129" s="45"/>
      <c r="DV129" s="45"/>
      <c r="DW129" s="45"/>
      <c r="DX129" s="45"/>
      <c r="DY129" s="45"/>
      <c r="DZ129" s="45"/>
      <c r="EA129" s="45"/>
    </row>
    <row r="130" s="37" customFormat="1">
      <c r="A130" s="60" t="s">
        <v>196</v>
      </c>
      <c r="B130" s="93" t="s">
        <v>197</v>
      </c>
      <c r="C130" s="85" t="s">
        <v>31</v>
      </c>
      <c r="D130" s="63" t="s">
        <v>32</v>
      </c>
      <c r="E130" s="64" t="s">
        <v>32</v>
      </c>
      <c r="F130" s="64" t="s">
        <v>32</v>
      </c>
      <c r="G130" s="65">
        <v>0</v>
      </c>
      <c r="H130" s="67">
        <f t="shared" ref="H130:H132" si="17">H115*0.2</f>
        <v>0</v>
      </c>
      <c r="I130" s="81">
        <f t="shared" si="10"/>
        <v>0</v>
      </c>
      <c r="J130" s="67">
        <v>0</v>
      </c>
      <c r="K130" s="81">
        <f t="shared" si="10"/>
        <v>0</v>
      </c>
      <c r="L130" s="67">
        <v>0</v>
      </c>
      <c r="M130" s="81">
        <f t="shared" si="10"/>
        <v>0</v>
      </c>
      <c r="N130" s="67">
        <v>0</v>
      </c>
      <c r="O130" s="81">
        <f t="shared" si="10"/>
        <v>0</v>
      </c>
      <c r="P130" s="67">
        <v>0</v>
      </c>
      <c r="Q130" s="68">
        <f t="shared" si="12"/>
        <v>0</v>
      </c>
      <c r="R130" s="69">
        <f t="shared" si="13"/>
        <v>0</v>
      </c>
      <c r="S130" s="14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  <c r="BV130" s="45"/>
      <c r="BW130" s="45"/>
      <c r="BX130" s="45"/>
      <c r="BY130" s="45"/>
      <c r="BZ130" s="45"/>
      <c r="CA130" s="45"/>
      <c r="CB130" s="45"/>
      <c r="CC130" s="45"/>
      <c r="CD130" s="45"/>
      <c r="CE130" s="45"/>
      <c r="CF130" s="45"/>
      <c r="CG130" s="45"/>
      <c r="CH130" s="45"/>
      <c r="CI130" s="45"/>
      <c r="CJ130" s="45"/>
      <c r="CK130" s="45"/>
      <c r="CL130" s="45"/>
      <c r="CM130" s="45"/>
      <c r="CN130" s="45"/>
      <c r="CO130" s="45"/>
      <c r="CP130" s="45"/>
      <c r="CQ130" s="45"/>
      <c r="CR130" s="45"/>
      <c r="CS130" s="45"/>
      <c r="CT130" s="45"/>
      <c r="CU130" s="45"/>
      <c r="CV130" s="45"/>
      <c r="CW130" s="45"/>
      <c r="CX130" s="45"/>
      <c r="CY130" s="45"/>
      <c r="CZ130" s="45"/>
      <c r="DA130" s="45"/>
      <c r="DB130" s="45"/>
      <c r="DC130" s="45"/>
      <c r="DD130" s="45"/>
      <c r="DE130" s="45"/>
      <c r="DF130" s="45"/>
      <c r="DG130" s="45"/>
      <c r="DH130" s="45"/>
      <c r="DI130" s="45"/>
      <c r="DJ130" s="45"/>
      <c r="DK130" s="45"/>
      <c r="DL130" s="45"/>
      <c r="DM130" s="45"/>
      <c r="DN130" s="45"/>
      <c r="DO130" s="45"/>
      <c r="DP130" s="45"/>
      <c r="DQ130" s="45"/>
      <c r="DR130" s="45"/>
      <c r="DS130" s="45"/>
      <c r="DT130" s="45"/>
      <c r="DU130" s="45"/>
      <c r="DV130" s="45"/>
      <c r="DW130" s="45"/>
      <c r="DX130" s="45"/>
      <c r="DY130" s="45"/>
      <c r="DZ130" s="45"/>
      <c r="EA130" s="45"/>
    </row>
    <row r="131" s="37" customFormat="1">
      <c r="A131" s="60" t="s">
        <v>198</v>
      </c>
      <c r="B131" s="93" t="s">
        <v>199</v>
      </c>
      <c r="C131" s="85" t="s">
        <v>31</v>
      </c>
      <c r="D131" s="63" t="s">
        <v>32</v>
      </c>
      <c r="E131" s="64" t="s">
        <v>32</v>
      </c>
      <c r="F131" s="64" t="s">
        <v>32</v>
      </c>
      <c r="G131" s="65">
        <v>0</v>
      </c>
      <c r="H131" s="67">
        <v>0</v>
      </c>
      <c r="I131" s="81">
        <f t="shared" si="10"/>
        <v>0</v>
      </c>
      <c r="J131" s="67">
        <v>0</v>
      </c>
      <c r="K131" s="81">
        <f t="shared" si="10"/>
        <v>0</v>
      </c>
      <c r="L131" s="67">
        <v>0</v>
      </c>
      <c r="M131" s="81">
        <f t="shared" si="10"/>
        <v>0</v>
      </c>
      <c r="N131" s="67">
        <v>0</v>
      </c>
      <c r="O131" s="81">
        <f t="shared" si="10"/>
        <v>0</v>
      </c>
      <c r="P131" s="67">
        <v>0</v>
      </c>
      <c r="Q131" s="68">
        <f t="shared" si="12"/>
        <v>0</v>
      </c>
      <c r="R131" s="69">
        <f t="shared" si="13"/>
        <v>0</v>
      </c>
      <c r="S131" s="14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  <c r="CB131" s="45"/>
      <c r="CC131" s="45"/>
      <c r="CD131" s="45"/>
      <c r="CE131" s="45"/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  <c r="CP131" s="45"/>
      <c r="CQ131" s="45"/>
      <c r="CR131" s="45"/>
      <c r="CS131" s="45"/>
      <c r="CT131" s="45"/>
      <c r="CU131" s="45"/>
      <c r="CV131" s="45"/>
      <c r="CW131" s="45"/>
      <c r="CX131" s="45"/>
      <c r="CY131" s="45"/>
      <c r="CZ131" s="45"/>
      <c r="DA131" s="45"/>
      <c r="DB131" s="45"/>
      <c r="DC131" s="45"/>
      <c r="DD131" s="45"/>
      <c r="DE131" s="45"/>
      <c r="DF131" s="45"/>
      <c r="DG131" s="45"/>
      <c r="DH131" s="45"/>
      <c r="DI131" s="45"/>
      <c r="DJ131" s="45"/>
      <c r="DK131" s="45"/>
      <c r="DL131" s="45"/>
      <c r="DM131" s="45"/>
      <c r="DN131" s="45"/>
      <c r="DO131" s="45"/>
      <c r="DP131" s="45"/>
      <c r="DQ131" s="45"/>
      <c r="DR131" s="45"/>
      <c r="DS131" s="45"/>
      <c r="DT131" s="45"/>
      <c r="DU131" s="45"/>
      <c r="DV131" s="45"/>
      <c r="DW131" s="45"/>
      <c r="DX131" s="45"/>
      <c r="DY131" s="45"/>
      <c r="DZ131" s="45"/>
      <c r="EA131" s="45"/>
    </row>
    <row r="132" s="37" customFormat="1">
      <c r="A132" s="60" t="s">
        <v>200</v>
      </c>
      <c r="B132" s="93" t="s">
        <v>201</v>
      </c>
      <c r="C132" s="85" t="s">
        <v>31</v>
      </c>
      <c r="D132" s="63" t="s">
        <v>32</v>
      </c>
      <c r="E132" s="64" t="s">
        <v>32</v>
      </c>
      <c r="F132" s="64" t="s">
        <v>32</v>
      </c>
      <c r="G132" s="65">
        <v>0</v>
      </c>
      <c r="H132" s="67">
        <f t="shared" si="17"/>
        <v>0</v>
      </c>
      <c r="I132" s="81">
        <f t="shared" si="10"/>
        <v>0</v>
      </c>
      <c r="J132" s="67">
        <v>0</v>
      </c>
      <c r="K132" s="81">
        <f t="shared" si="10"/>
        <v>0</v>
      </c>
      <c r="L132" s="67">
        <v>0</v>
      </c>
      <c r="M132" s="81">
        <f t="shared" si="10"/>
        <v>0</v>
      </c>
      <c r="N132" s="67">
        <v>0</v>
      </c>
      <c r="O132" s="81">
        <f t="shared" si="10"/>
        <v>0</v>
      </c>
      <c r="P132" s="67">
        <v>0</v>
      </c>
      <c r="Q132" s="68">
        <f t="shared" si="12"/>
        <v>0</v>
      </c>
      <c r="R132" s="69">
        <f t="shared" si="13"/>
        <v>0</v>
      </c>
      <c r="S132" s="14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  <c r="CB132" s="45"/>
      <c r="CC132" s="45"/>
      <c r="CD132" s="45"/>
      <c r="CE132" s="45"/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  <c r="CP132" s="45"/>
      <c r="CQ132" s="45"/>
      <c r="CR132" s="45"/>
      <c r="CS132" s="45"/>
      <c r="CT132" s="45"/>
      <c r="CU132" s="45"/>
      <c r="CV132" s="45"/>
      <c r="CW132" s="45"/>
      <c r="CX132" s="45"/>
      <c r="CY132" s="45"/>
      <c r="CZ132" s="45"/>
      <c r="DA132" s="45"/>
      <c r="DB132" s="45"/>
      <c r="DC132" s="45"/>
      <c r="DD132" s="45"/>
      <c r="DE132" s="45"/>
      <c r="DF132" s="45"/>
      <c r="DG132" s="45"/>
      <c r="DH132" s="45"/>
      <c r="DI132" s="45"/>
      <c r="DJ132" s="45"/>
      <c r="DK132" s="45"/>
      <c r="DL132" s="45"/>
      <c r="DM132" s="45"/>
      <c r="DN132" s="45"/>
      <c r="DO132" s="45"/>
      <c r="DP132" s="45"/>
      <c r="DQ132" s="45"/>
      <c r="DR132" s="45"/>
      <c r="DS132" s="45"/>
      <c r="DT132" s="45"/>
      <c r="DU132" s="45"/>
      <c r="DV132" s="45"/>
      <c r="DW132" s="45"/>
      <c r="DX132" s="45"/>
      <c r="DY132" s="45"/>
      <c r="DZ132" s="45"/>
      <c r="EA132" s="45"/>
    </row>
    <row r="133" s="37" customFormat="1">
      <c r="A133" s="60" t="s">
        <v>202</v>
      </c>
      <c r="B133" s="93" t="s">
        <v>203</v>
      </c>
      <c r="C133" s="85" t="s">
        <v>31</v>
      </c>
      <c r="D133" s="63" t="s">
        <v>32</v>
      </c>
      <c r="E133" s="64" t="s">
        <v>32</v>
      </c>
      <c r="F133" s="64" t="s">
        <v>32</v>
      </c>
      <c r="G133" s="65">
        <v>0</v>
      </c>
      <c r="H133" s="67">
        <v>0</v>
      </c>
      <c r="I133" s="81">
        <f t="shared" si="10"/>
        <v>0</v>
      </c>
      <c r="J133" s="67">
        <v>0</v>
      </c>
      <c r="K133" s="81">
        <f t="shared" si="10"/>
        <v>0</v>
      </c>
      <c r="L133" s="67">
        <v>0</v>
      </c>
      <c r="M133" s="81">
        <f t="shared" si="10"/>
        <v>0</v>
      </c>
      <c r="N133" s="67">
        <v>0</v>
      </c>
      <c r="O133" s="81">
        <f t="shared" si="10"/>
        <v>0</v>
      </c>
      <c r="P133" s="67">
        <v>0</v>
      </c>
      <c r="Q133" s="68">
        <f t="shared" si="12"/>
        <v>0</v>
      </c>
      <c r="R133" s="69">
        <f t="shared" si="13"/>
        <v>0</v>
      </c>
      <c r="S133" s="14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  <c r="CB133" s="45"/>
      <c r="CC133" s="45"/>
      <c r="CD133" s="45"/>
      <c r="CE133" s="45"/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  <c r="CP133" s="45"/>
      <c r="CQ133" s="45"/>
      <c r="CR133" s="45"/>
      <c r="CS133" s="45"/>
      <c r="CT133" s="45"/>
      <c r="CU133" s="45"/>
      <c r="CV133" s="45"/>
      <c r="CW133" s="45"/>
      <c r="CX133" s="45"/>
      <c r="CY133" s="45"/>
      <c r="CZ133" s="45"/>
      <c r="DA133" s="45"/>
      <c r="DB133" s="45"/>
      <c r="DC133" s="45"/>
      <c r="DD133" s="45"/>
      <c r="DE133" s="45"/>
      <c r="DF133" s="45"/>
      <c r="DG133" s="45"/>
      <c r="DH133" s="45"/>
      <c r="DI133" s="45"/>
      <c r="DJ133" s="45"/>
      <c r="DK133" s="45"/>
      <c r="DL133" s="45"/>
      <c r="DM133" s="45"/>
      <c r="DN133" s="45"/>
      <c r="DO133" s="45"/>
      <c r="DP133" s="45"/>
      <c r="DQ133" s="45"/>
      <c r="DR133" s="45"/>
      <c r="DS133" s="45"/>
      <c r="DT133" s="45"/>
      <c r="DU133" s="45"/>
      <c r="DV133" s="45"/>
      <c r="DW133" s="45"/>
      <c r="DX133" s="45"/>
      <c r="DY133" s="45"/>
      <c r="DZ133" s="45"/>
      <c r="EA133" s="45"/>
    </row>
    <row r="134" s="37" customFormat="1">
      <c r="A134" s="60" t="s">
        <v>204</v>
      </c>
      <c r="B134" s="93" t="s">
        <v>205</v>
      </c>
      <c r="C134" s="85" t="s">
        <v>31</v>
      </c>
      <c r="D134" s="63" t="s">
        <v>32</v>
      </c>
      <c r="E134" s="64" t="s">
        <v>32</v>
      </c>
      <c r="F134" s="64" t="s">
        <v>32</v>
      </c>
      <c r="G134" s="65">
        <v>0</v>
      </c>
      <c r="H134" s="67">
        <v>0</v>
      </c>
      <c r="I134" s="81">
        <f t="shared" si="10"/>
        <v>0</v>
      </c>
      <c r="J134" s="67">
        <v>0</v>
      </c>
      <c r="K134" s="81">
        <f t="shared" si="10"/>
        <v>0</v>
      </c>
      <c r="L134" s="67">
        <v>0</v>
      </c>
      <c r="M134" s="81">
        <f t="shared" si="10"/>
        <v>0</v>
      </c>
      <c r="N134" s="67">
        <v>0</v>
      </c>
      <c r="O134" s="81">
        <f t="shared" si="10"/>
        <v>0</v>
      </c>
      <c r="P134" s="67">
        <v>0</v>
      </c>
      <c r="Q134" s="68">
        <f t="shared" si="12"/>
        <v>0</v>
      </c>
      <c r="R134" s="69">
        <f t="shared" si="13"/>
        <v>0</v>
      </c>
      <c r="S134" s="14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</row>
    <row r="135" s="37" customFormat="1" ht="31.5">
      <c r="A135" s="60" t="s">
        <v>206</v>
      </c>
      <c r="B135" s="93" t="s">
        <v>54</v>
      </c>
      <c r="C135" s="85" t="s">
        <v>31</v>
      </c>
      <c r="D135" s="63" t="s">
        <v>32</v>
      </c>
      <c r="E135" s="64" t="s">
        <v>32</v>
      </c>
      <c r="F135" s="64" t="s">
        <v>32</v>
      </c>
      <c r="G135" s="65">
        <v>0</v>
      </c>
      <c r="H135" s="67">
        <f>H136+H137</f>
        <v>0</v>
      </c>
      <c r="I135" s="81">
        <f t="shared" si="10"/>
        <v>0</v>
      </c>
      <c r="J135" s="67">
        <v>0</v>
      </c>
      <c r="K135" s="81">
        <f t="shared" si="10"/>
        <v>0</v>
      </c>
      <c r="L135" s="67">
        <v>0</v>
      </c>
      <c r="M135" s="81">
        <f t="shared" si="10"/>
        <v>0</v>
      </c>
      <c r="N135" s="67">
        <v>0</v>
      </c>
      <c r="O135" s="81">
        <f t="shared" si="10"/>
        <v>0</v>
      </c>
      <c r="P135" s="67">
        <v>0</v>
      </c>
      <c r="Q135" s="68">
        <f t="shared" si="12"/>
        <v>0</v>
      </c>
      <c r="R135" s="69">
        <f t="shared" si="13"/>
        <v>0</v>
      </c>
      <c r="S135" s="14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</row>
    <row r="136" s="37" customFormat="1">
      <c r="A136" s="60" t="s">
        <v>207</v>
      </c>
      <c r="B136" s="71" t="s">
        <v>208</v>
      </c>
      <c r="C136" s="85" t="s">
        <v>31</v>
      </c>
      <c r="D136" s="63" t="s">
        <v>32</v>
      </c>
      <c r="E136" s="64" t="s">
        <v>32</v>
      </c>
      <c r="F136" s="64" t="s">
        <v>32</v>
      </c>
      <c r="G136" s="65">
        <v>0</v>
      </c>
      <c r="H136" s="67">
        <v>0</v>
      </c>
      <c r="I136" s="81">
        <f t="shared" si="10"/>
        <v>0</v>
      </c>
      <c r="J136" s="67">
        <v>0</v>
      </c>
      <c r="K136" s="81">
        <f t="shared" si="10"/>
        <v>0</v>
      </c>
      <c r="L136" s="67">
        <v>0</v>
      </c>
      <c r="M136" s="81">
        <f t="shared" si="10"/>
        <v>0</v>
      </c>
      <c r="N136" s="67">
        <v>0</v>
      </c>
      <c r="O136" s="81">
        <f t="shared" si="10"/>
        <v>0</v>
      </c>
      <c r="P136" s="67">
        <v>0</v>
      </c>
      <c r="Q136" s="68">
        <f t="shared" si="12"/>
        <v>0</v>
      </c>
      <c r="R136" s="69">
        <f t="shared" si="13"/>
        <v>0</v>
      </c>
      <c r="S136" s="14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</row>
    <row r="137" s="37" customFormat="1">
      <c r="A137" s="60" t="s">
        <v>209</v>
      </c>
      <c r="B137" s="71" t="s">
        <v>58</v>
      </c>
      <c r="C137" s="85" t="s">
        <v>31</v>
      </c>
      <c r="D137" s="63" t="s">
        <v>32</v>
      </c>
      <c r="E137" s="64" t="s">
        <v>32</v>
      </c>
      <c r="F137" s="64" t="s">
        <v>32</v>
      </c>
      <c r="G137" s="65">
        <v>0</v>
      </c>
      <c r="H137" s="67">
        <v>0</v>
      </c>
      <c r="I137" s="81">
        <f t="shared" si="10"/>
        <v>0</v>
      </c>
      <c r="J137" s="67">
        <v>0</v>
      </c>
      <c r="K137" s="81">
        <f t="shared" si="10"/>
        <v>0</v>
      </c>
      <c r="L137" s="67">
        <v>0</v>
      </c>
      <c r="M137" s="81">
        <f t="shared" si="10"/>
        <v>0</v>
      </c>
      <c r="N137" s="67">
        <v>0</v>
      </c>
      <c r="O137" s="81">
        <f t="shared" si="10"/>
        <v>0</v>
      </c>
      <c r="P137" s="67">
        <v>0</v>
      </c>
      <c r="Q137" s="68">
        <f t="shared" si="12"/>
        <v>0</v>
      </c>
      <c r="R137" s="69">
        <f t="shared" si="13"/>
        <v>0</v>
      </c>
      <c r="S137" s="14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  <c r="CB137" s="45"/>
      <c r="CC137" s="45"/>
      <c r="CD137" s="45"/>
      <c r="CE137" s="45"/>
      <c r="CF137" s="45"/>
      <c r="CG137" s="45"/>
      <c r="CH137" s="45"/>
      <c r="CI137" s="45"/>
      <c r="CJ137" s="45"/>
      <c r="CK137" s="45"/>
      <c r="CL137" s="45"/>
      <c r="CM137" s="45"/>
      <c r="CN137" s="45"/>
      <c r="CO137" s="45"/>
      <c r="CP137" s="45"/>
      <c r="CQ137" s="45"/>
      <c r="CR137" s="45"/>
      <c r="CS137" s="45"/>
      <c r="CT137" s="45"/>
      <c r="CU137" s="45"/>
      <c r="CV137" s="45"/>
      <c r="CW137" s="45"/>
      <c r="CX137" s="45"/>
      <c r="CY137" s="45"/>
      <c r="CZ137" s="45"/>
      <c r="DA137" s="45"/>
      <c r="DB137" s="45"/>
      <c r="DC137" s="45"/>
      <c r="DD137" s="45"/>
      <c r="DE137" s="45"/>
      <c r="DF137" s="45"/>
      <c r="DG137" s="45"/>
      <c r="DH137" s="45"/>
      <c r="DI137" s="45"/>
      <c r="DJ137" s="45"/>
      <c r="DK137" s="45"/>
      <c r="DL137" s="45"/>
      <c r="DM137" s="45"/>
      <c r="DN137" s="45"/>
      <c r="DO137" s="45"/>
      <c r="DP137" s="45"/>
      <c r="DQ137" s="45"/>
      <c r="DR137" s="45"/>
      <c r="DS137" s="45"/>
      <c r="DT137" s="45"/>
      <c r="DU137" s="45"/>
      <c r="DV137" s="45"/>
      <c r="DW137" s="45"/>
      <c r="DX137" s="45"/>
      <c r="DY137" s="45"/>
      <c r="DZ137" s="45"/>
      <c r="EA137" s="45"/>
    </row>
    <row r="138" s="37" customFormat="1">
      <c r="A138" s="60" t="s">
        <v>210</v>
      </c>
      <c r="B138" s="93" t="s">
        <v>211</v>
      </c>
      <c r="C138" s="85" t="s">
        <v>31</v>
      </c>
      <c r="D138" s="63" t="s">
        <v>32</v>
      </c>
      <c r="E138" s="64" t="s">
        <v>32</v>
      </c>
      <c r="F138" s="64" t="s">
        <v>32</v>
      </c>
      <c r="G138" s="65">
        <v>0</v>
      </c>
      <c r="H138" s="67">
        <v>0</v>
      </c>
      <c r="I138" s="81">
        <f t="shared" si="10"/>
        <v>0</v>
      </c>
      <c r="J138" s="67">
        <v>0</v>
      </c>
      <c r="K138" s="81">
        <f t="shared" si="10"/>
        <v>0</v>
      </c>
      <c r="L138" s="67">
        <v>0</v>
      </c>
      <c r="M138" s="81">
        <f t="shared" si="10"/>
        <v>0</v>
      </c>
      <c r="N138" s="67">
        <v>0</v>
      </c>
      <c r="O138" s="81">
        <f t="shared" si="10"/>
        <v>0</v>
      </c>
      <c r="P138" s="67">
        <v>0</v>
      </c>
      <c r="Q138" s="68">
        <f t="shared" si="12"/>
        <v>0</v>
      </c>
      <c r="R138" s="69">
        <f t="shared" si="13"/>
        <v>0</v>
      </c>
      <c r="S138" s="14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  <c r="CB138" s="45"/>
      <c r="CC138" s="45"/>
      <c r="CD138" s="45"/>
      <c r="CE138" s="45"/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  <c r="CP138" s="45"/>
      <c r="CQ138" s="45"/>
      <c r="CR138" s="45"/>
      <c r="CS138" s="45"/>
      <c r="CT138" s="45"/>
      <c r="CU138" s="45"/>
      <c r="CV138" s="45"/>
      <c r="CW138" s="45"/>
      <c r="CX138" s="45"/>
      <c r="CY138" s="45"/>
      <c r="CZ138" s="45"/>
      <c r="DA138" s="45"/>
      <c r="DB138" s="45"/>
      <c r="DC138" s="45"/>
      <c r="DD138" s="45"/>
      <c r="DE138" s="45"/>
      <c r="DF138" s="45"/>
      <c r="DG138" s="45"/>
      <c r="DH138" s="45"/>
      <c r="DI138" s="45"/>
      <c r="DJ138" s="45"/>
      <c r="DK138" s="45"/>
      <c r="DL138" s="45"/>
      <c r="DM138" s="45"/>
      <c r="DN138" s="45"/>
      <c r="DO138" s="45"/>
      <c r="DP138" s="45"/>
      <c r="DQ138" s="45"/>
      <c r="DR138" s="45"/>
      <c r="DS138" s="45"/>
      <c r="DT138" s="45"/>
      <c r="DU138" s="45"/>
      <c r="DV138" s="45"/>
      <c r="DW138" s="45"/>
      <c r="DX138" s="45"/>
      <c r="DY138" s="45"/>
      <c r="DZ138" s="45"/>
      <c r="EA138" s="45"/>
    </row>
    <row r="139" s="37" customFormat="1">
      <c r="A139" s="60" t="s">
        <v>212</v>
      </c>
      <c r="B139" s="115" t="s">
        <v>213</v>
      </c>
      <c r="C139" s="85" t="s">
        <v>31</v>
      </c>
      <c r="D139" s="63" t="s">
        <v>32</v>
      </c>
      <c r="E139" s="64" t="s">
        <v>32</v>
      </c>
      <c r="F139" s="64" t="s">
        <v>32</v>
      </c>
      <c r="G139" s="65">
        <v>5.3999587333333281</v>
      </c>
      <c r="H139" s="67">
        <f t="shared" ref="H139:J139" si="18">SUM(H140,H144:H150,H153)</f>
        <v>0</v>
      </c>
      <c r="I139" s="81">
        <f t="shared" si="10"/>
        <v>6.4799504799999932</v>
      </c>
      <c r="J139" s="67">
        <f t="shared" si="18"/>
        <v>0</v>
      </c>
      <c r="K139" s="81">
        <f t="shared" si="10"/>
        <v>7.7759405759999911</v>
      </c>
      <c r="L139" s="67">
        <v>0</v>
      </c>
      <c r="M139" s="81">
        <f t="shared" si="10"/>
        <v>9.3311286911999893</v>
      </c>
      <c r="N139" s="67">
        <v>0</v>
      </c>
      <c r="O139" s="81">
        <f t="shared" si="10"/>
        <v>11.197354429439986</v>
      </c>
      <c r="P139" s="67">
        <v>0</v>
      </c>
      <c r="Q139" s="68">
        <f t="shared" si="12"/>
        <v>40.184332909973286</v>
      </c>
      <c r="R139" s="69">
        <f t="shared" si="13"/>
        <v>0</v>
      </c>
      <c r="S139" s="14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  <c r="CB139" s="45"/>
      <c r="CC139" s="45"/>
      <c r="CD139" s="45"/>
      <c r="CE139" s="45"/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  <c r="CP139" s="45"/>
      <c r="CQ139" s="45"/>
      <c r="CR139" s="45"/>
      <c r="CS139" s="45"/>
      <c r="CT139" s="45"/>
      <c r="CU139" s="45"/>
      <c r="CV139" s="45"/>
      <c r="CW139" s="45"/>
      <c r="CX139" s="45"/>
      <c r="CY139" s="45"/>
      <c r="CZ139" s="45"/>
      <c r="DA139" s="45"/>
      <c r="DB139" s="45"/>
      <c r="DC139" s="45"/>
      <c r="DD139" s="45"/>
      <c r="DE139" s="45"/>
      <c r="DF139" s="45"/>
      <c r="DG139" s="45"/>
      <c r="DH139" s="45"/>
      <c r="DI139" s="45"/>
      <c r="DJ139" s="45"/>
      <c r="DK139" s="45"/>
      <c r="DL139" s="45"/>
      <c r="DM139" s="45"/>
      <c r="DN139" s="45"/>
      <c r="DO139" s="45"/>
      <c r="DP139" s="45"/>
      <c r="DQ139" s="45"/>
      <c r="DR139" s="45"/>
      <c r="DS139" s="45"/>
      <c r="DT139" s="45"/>
      <c r="DU139" s="45"/>
      <c r="DV139" s="45"/>
      <c r="DW139" s="45"/>
      <c r="DX139" s="45"/>
      <c r="DY139" s="45"/>
      <c r="DZ139" s="45"/>
      <c r="EA139" s="45"/>
    </row>
    <row r="140" s="37" customFormat="1">
      <c r="A140" s="60" t="s">
        <v>214</v>
      </c>
      <c r="B140" s="61" t="s">
        <v>34</v>
      </c>
      <c r="C140" s="85" t="s">
        <v>31</v>
      </c>
      <c r="D140" s="63" t="s">
        <v>32</v>
      </c>
      <c r="E140" s="64" t="s">
        <v>32</v>
      </c>
      <c r="F140" s="64" t="s">
        <v>32</v>
      </c>
      <c r="G140" s="65">
        <v>0</v>
      </c>
      <c r="H140" s="67">
        <f t="shared" ref="H140:J140" si="19">H141+H142+H143</f>
        <v>0</v>
      </c>
      <c r="I140" s="81">
        <f t="shared" si="10"/>
        <v>0</v>
      </c>
      <c r="J140" s="67">
        <f t="shared" si="19"/>
        <v>0</v>
      </c>
      <c r="K140" s="81">
        <f t="shared" si="10"/>
        <v>0</v>
      </c>
      <c r="L140" s="67">
        <v>0</v>
      </c>
      <c r="M140" s="81">
        <f t="shared" si="10"/>
        <v>0</v>
      </c>
      <c r="N140" s="67">
        <v>0</v>
      </c>
      <c r="O140" s="81">
        <f t="shared" si="10"/>
        <v>0</v>
      </c>
      <c r="P140" s="67">
        <v>0</v>
      </c>
      <c r="Q140" s="68">
        <f t="shared" si="12"/>
        <v>0</v>
      </c>
      <c r="R140" s="69">
        <f t="shared" si="13"/>
        <v>0</v>
      </c>
      <c r="S140" s="14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/>
      <c r="CQ140" s="4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5"/>
      <c r="DT140" s="45"/>
      <c r="DU140" s="45"/>
      <c r="DV140" s="45"/>
      <c r="DW140" s="45"/>
      <c r="DX140" s="45"/>
      <c r="DY140" s="45"/>
      <c r="DZ140" s="45"/>
      <c r="EA140" s="45"/>
    </row>
    <row r="141" s="37" customFormat="1" ht="31.5">
      <c r="A141" s="60" t="s">
        <v>215</v>
      </c>
      <c r="B141" s="87" t="s">
        <v>36</v>
      </c>
      <c r="C141" s="85" t="s">
        <v>31</v>
      </c>
      <c r="D141" s="63" t="s">
        <v>32</v>
      </c>
      <c r="E141" s="64" t="s">
        <v>32</v>
      </c>
      <c r="F141" s="64" t="s">
        <v>32</v>
      </c>
      <c r="G141" s="65">
        <v>0</v>
      </c>
      <c r="H141" s="67">
        <f t="shared" ref="H141:J149" si="20">H111-H126</f>
        <v>0</v>
      </c>
      <c r="I141" s="81">
        <f t="shared" si="10"/>
        <v>0</v>
      </c>
      <c r="J141" s="67">
        <f t="shared" si="20"/>
        <v>0</v>
      </c>
      <c r="K141" s="81">
        <f t="shared" si="10"/>
        <v>0</v>
      </c>
      <c r="L141" s="67">
        <v>0</v>
      </c>
      <c r="M141" s="81">
        <f t="shared" si="10"/>
        <v>0</v>
      </c>
      <c r="N141" s="67">
        <v>0</v>
      </c>
      <c r="O141" s="81">
        <f t="shared" si="10"/>
        <v>0</v>
      </c>
      <c r="P141" s="67">
        <v>0</v>
      </c>
      <c r="Q141" s="68">
        <f t="shared" si="12"/>
        <v>0</v>
      </c>
      <c r="R141" s="69">
        <f t="shared" si="13"/>
        <v>0</v>
      </c>
      <c r="S141" s="14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  <c r="CB141" s="45"/>
      <c r="CC141" s="45"/>
      <c r="CD141" s="45"/>
      <c r="CE141" s="45"/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  <c r="CP141" s="45"/>
      <c r="CQ141" s="45"/>
      <c r="CR141" s="45"/>
      <c r="CS141" s="45"/>
      <c r="CT141" s="45"/>
      <c r="CU141" s="45"/>
      <c r="CV141" s="45"/>
      <c r="CW141" s="45"/>
      <c r="CX141" s="45"/>
      <c r="CY141" s="45"/>
      <c r="CZ141" s="45"/>
      <c r="DA141" s="45"/>
      <c r="DB141" s="45"/>
      <c r="DC141" s="45"/>
      <c r="DD141" s="45"/>
      <c r="DE141" s="45"/>
      <c r="DF141" s="45"/>
      <c r="DG141" s="45"/>
      <c r="DH141" s="45"/>
      <c r="DI141" s="45"/>
      <c r="DJ141" s="45"/>
      <c r="DK141" s="45"/>
      <c r="DL141" s="45"/>
      <c r="DM141" s="45"/>
      <c r="DN141" s="45"/>
      <c r="DO141" s="45"/>
      <c r="DP141" s="45"/>
      <c r="DQ141" s="45"/>
      <c r="DR141" s="45"/>
      <c r="DS141" s="45"/>
      <c r="DT141" s="45"/>
      <c r="DU141" s="45"/>
      <c r="DV141" s="45"/>
      <c r="DW141" s="45"/>
      <c r="DX141" s="45"/>
      <c r="DY141" s="45"/>
      <c r="DZ141" s="45"/>
      <c r="EA141" s="45"/>
    </row>
    <row r="142" s="37" customFormat="1" ht="31.5">
      <c r="A142" s="60" t="s">
        <v>216</v>
      </c>
      <c r="B142" s="87" t="s">
        <v>38</v>
      </c>
      <c r="C142" s="85" t="s">
        <v>31</v>
      </c>
      <c r="D142" s="116" t="s">
        <v>32</v>
      </c>
      <c r="E142" s="117" t="s">
        <v>32</v>
      </c>
      <c r="F142" s="117" t="s">
        <v>32</v>
      </c>
      <c r="G142" s="65">
        <v>0</v>
      </c>
      <c r="H142" s="67">
        <f t="shared" si="20"/>
        <v>0</v>
      </c>
      <c r="I142" s="81">
        <f t="shared" si="10"/>
        <v>0</v>
      </c>
      <c r="J142" s="67">
        <f t="shared" si="20"/>
        <v>0</v>
      </c>
      <c r="K142" s="81">
        <f t="shared" si="10"/>
        <v>0</v>
      </c>
      <c r="L142" s="67">
        <v>0</v>
      </c>
      <c r="M142" s="81">
        <f t="shared" si="10"/>
        <v>0</v>
      </c>
      <c r="N142" s="67">
        <v>0</v>
      </c>
      <c r="O142" s="81">
        <f t="shared" si="10"/>
        <v>0</v>
      </c>
      <c r="P142" s="67">
        <v>0</v>
      </c>
      <c r="Q142" s="68">
        <f t="shared" si="12"/>
        <v>0</v>
      </c>
      <c r="R142" s="69">
        <f t="shared" si="13"/>
        <v>0</v>
      </c>
      <c r="S142" s="1"/>
    </row>
    <row r="143" s="37" customFormat="1" ht="31.5">
      <c r="A143" s="60" t="s">
        <v>217</v>
      </c>
      <c r="B143" s="87" t="s">
        <v>40</v>
      </c>
      <c r="C143" s="85" t="s">
        <v>31</v>
      </c>
      <c r="D143" s="116" t="s">
        <v>32</v>
      </c>
      <c r="E143" s="117" t="s">
        <v>32</v>
      </c>
      <c r="F143" s="117" t="s">
        <v>32</v>
      </c>
      <c r="G143" s="65">
        <v>0</v>
      </c>
      <c r="H143" s="67">
        <f t="shared" si="20"/>
        <v>0</v>
      </c>
      <c r="I143" s="81">
        <f t="shared" si="10"/>
        <v>0</v>
      </c>
      <c r="J143" s="67">
        <f t="shared" si="20"/>
        <v>0</v>
      </c>
      <c r="K143" s="81">
        <f t="shared" si="10"/>
        <v>0</v>
      </c>
      <c r="L143" s="67">
        <v>0</v>
      </c>
      <c r="M143" s="81">
        <f t="shared" si="10"/>
        <v>0</v>
      </c>
      <c r="N143" s="67">
        <v>0</v>
      </c>
      <c r="O143" s="81">
        <f t="shared" si="10"/>
        <v>0</v>
      </c>
      <c r="P143" s="67">
        <v>0</v>
      </c>
      <c r="Q143" s="68">
        <f t="shared" si="12"/>
        <v>0</v>
      </c>
      <c r="R143" s="69">
        <f t="shared" si="13"/>
        <v>0</v>
      </c>
      <c r="S143" s="1"/>
    </row>
    <row r="144" s="37" customFormat="1">
      <c r="A144" s="60" t="s">
        <v>218</v>
      </c>
      <c r="B144" s="61" t="s">
        <v>42</v>
      </c>
      <c r="C144" s="85" t="s">
        <v>31</v>
      </c>
      <c r="D144" s="116" t="s">
        <v>32</v>
      </c>
      <c r="E144" s="117" t="s">
        <v>32</v>
      </c>
      <c r="F144" s="117" t="s">
        <v>32</v>
      </c>
      <c r="G144" s="65">
        <v>0</v>
      </c>
      <c r="H144" s="67">
        <f t="shared" si="20"/>
        <v>0</v>
      </c>
      <c r="I144" s="81">
        <f t="shared" si="10"/>
        <v>0</v>
      </c>
      <c r="J144" s="67">
        <f t="shared" si="20"/>
        <v>0</v>
      </c>
      <c r="K144" s="81">
        <f t="shared" si="10"/>
        <v>0</v>
      </c>
      <c r="L144" s="67">
        <v>0</v>
      </c>
      <c r="M144" s="81">
        <f t="shared" si="10"/>
        <v>0</v>
      </c>
      <c r="N144" s="67">
        <v>0</v>
      </c>
      <c r="O144" s="81">
        <f t="shared" si="10"/>
        <v>0</v>
      </c>
      <c r="P144" s="67">
        <v>0</v>
      </c>
      <c r="Q144" s="68">
        <f t="shared" si="12"/>
        <v>0</v>
      </c>
      <c r="R144" s="69">
        <f t="shared" si="13"/>
        <v>0</v>
      </c>
      <c r="S144" s="1"/>
    </row>
    <row r="145" s="37" customFormat="1">
      <c r="A145" s="60" t="s">
        <v>219</v>
      </c>
      <c r="B145" s="61" t="s">
        <v>44</v>
      </c>
      <c r="C145" s="85" t="s">
        <v>31</v>
      </c>
      <c r="D145" s="116" t="s">
        <v>32</v>
      </c>
      <c r="E145" s="117" t="s">
        <v>32</v>
      </c>
      <c r="F145" s="117" t="s">
        <v>32</v>
      </c>
      <c r="G145" s="65">
        <v>5.3999587333333281</v>
      </c>
      <c r="H145" s="67">
        <f t="shared" si="20"/>
        <v>0</v>
      </c>
      <c r="I145" s="81">
        <f t="shared" ref="I145:O145" si="21">G145*1.2</f>
        <v>6.4799504799999932</v>
      </c>
      <c r="J145" s="67">
        <f t="shared" si="20"/>
        <v>0</v>
      </c>
      <c r="K145" s="81">
        <f t="shared" si="21"/>
        <v>7.7759405759999911</v>
      </c>
      <c r="L145" s="67">
        <v>0</v>
      </c>
      <c r="M145" s="81">
        <f t="shared" si="21"/>
        <v>9.3311286911999893</v>
      </c>
      <c r="N145" s="67">
        <v>0</v>
      </c>
      <c r="O145" s="81">
        <f>M145*1.2</f>
        <v>11.197354429439986</v>
      </c>
      <c r="P145" s="67">
        <v>0</v>
      </c>
      <c r="Q145" s="68">
        <f t="shared" si="12"/>
        <v>40.184332909973286</v>
      </c>
      <c r="R145" s="69">
        <f t="shared" si="13"/>
        <v>0</v>
      </c>
      <c r="S145" s="1"/>
    </row>
    <row r="146" s="37" customFormat="1">
      <c r="A146" s="60" t="s">
        <v>220</v>
      </c>
      <c r="B146" s="61" t="s">
        <v>46</v>
      </c>
      <c r="C146" s="85" t="s">
        <v>31</v>
      </c>
      <c r="D146" s="116" t="s">
        <v>32</v>
      </c>
      <c r="E146" s="117" t="s">
        <v>32</v>
      </c>
      <c r="F146" s="117" t="s">
        <v>32</v>
      </c>
      <c r="G146" s="65">
        <v>0</v>
      </c>
      <c r="H146" s="67">
        <f t="shared" si="20"/>
        <v>0</v>
      </c>
      <c r="I146" s="81">
        <f t="shared" ref="I146:O165" si="22">G146*1.2</f>
        <v>0</v>
      </c>
      <c r="J146" s="67">
        <f t="shared" si="20"/>
        <v>0</v>
      </c>
      <c r="K146" s="81">
        <f t="shared" si="22"/>
        <v>0</v>
      </c>
      <c r="L146" s="67">
        <v>0</v>
      </c>
      <c r="M146" s="81">
        <f t="shared" si="22"/>
        <v>0</v>
      </c>
      <c r="N146" s="67">
        <v>0</v>
      </c>
      <c r="O146" s="81">
        <f t="shared" si="22"/>
        <v>0</v>
      </c>
      <c r="P146" s="67">
        <v>0</v>
      </c>
      <c r="Q146" s="68">
        <f t="shared" si="12"/>
        <v>0</v>
      </c>
      <c r="R146" s="69">
        <f t="shared" si="13"/>
        <v>0</v>
      </c>
      <c r="S146" s="1"/>
    </row>
    <row r="147" s="37" customFormat="1">
      <c r="A147" s="60" t="s">
        <v>221</v>
      </c>
      <c r="B147" s="70" t="s">
        <v>48</v>
      </c>
      <c r="C147" s="85" t="s">
        <v>31</v>
      </c>
      <c r="D147" s="116" t="s">
        <v>32</v>
      </c>
      <c r="E147" s="117" t="s">
        <v>32</v>
      </c>
      <c r="F147" s="117" t="s">
        <v>32</v>
      </c>
      <c r="G147" s="65">
        <v>0</v>
      </c>
      <c r="H147" s="67">
        <f t="shared" si="20"/>
        <v>0</v>
      </c>
      <c r="I147" s="81">
        <f t="shared" si="22"/>
        <v>0</v>
      </c>
      <c r="J147" s="67">
        <f t="shared" si="20"/>
        <v>0</v>
      </c>
      <c r="K147" s="81">
        <f t="shared" si="22"/>
        <v>0</v>
      </c>
      <c r="L147" s="67">
        <v>0</v>
      </c>
      <c r="M147" s="81">
        <f t="shared" si="22"/>
        <v>0</v>
      </c>
      <c r="N147" s="67">
        <v>0</v>
      </c>
      <c r="O147" s="81">
        <f t="shared" si="22"/>
        <v>0</v>
      </c>
      <c r="P147" s="67">
        <v>0</v>
      </c>
      <c r="Q147" s="68">
        <f t="shared" si="12"/>
        <v>0</v>
      </c>
      <c r="R147" s="69">
        <f t="shared" si="13"/>
        <v>0</v>
      </c>
      <c r="S147" s="1"/>
    </row>
    <row r="148" s="37" customFormat="1">
      <c r="A148" s="60" t="s">
        <v>222</v>
      </c>
      <c r="B148" s="61" t="s">
        <v>50</v>
      </c>
      <c r="C148" s="85" t="s">
        <v>31</v>
      </c>
      <c r="D148" s="116" t="s">
        <v>32</v>
      </c>
      <c r="E148" s="117" t="s">
        <v>32</v>
      </c>
      <c r="F148" s="117" t="s">
        <v>32</v>
      </c>
      <c r="G148" s="65">
        <v>0</v>
      </c>
      <c r="H148" s="67">
        <f t="shared" si="20"/>
        <v>0</v>
      </c>
      <c r="I148" s="81">
        <f t="shared" si="22"/>
        <v>0</v>
      </c>
      <c r="J148" s="67">
        <f t="shared" si="20"/>
        <v>0</v>
      </c>
      <c r="K148" s="81">
        <f t="shared" si="22"/>
        <v>0</v>
      </c>
      <c r="L148" s="67">
        <v>0</v>
      </c>
      <c r="M148" s="81">
        <f t="shared" si="22"/>
        <v>0</v>
      </c>
      <c r="N148" s="67">
        <v>0</v>
      </c>
      <c r="O148" s="81">
        <f t="shared" si="22"/>
        <v>0</v>
      </c>
      <c r="P148" s="67">
        <v>0</v>
      </c>
      <c r="Q148" s="68">
        <f t="shared" si="12"/>
        <v>0</v>
      </c>
      <c r="R148" s="69">
        <f t="shared" si="13"/>
        <v>0</v>
      </c>
      <c r="S148" s="1"/>
    </row>
    <row r="149" s="37" customFormat="1">
      <c r="A149" s="60" t="s">
        <v>223</v>
      </c>
      <c r="B149" s="61" t="s">
        <v>52</v>
      </c>
      <c r="C149" s="85" t="s">
        <v>31</v>
      </c>
      <c r="D149" s="116" t="s">
        <v>32</v>
      </c>
      <c r="E149" s="117" t="s">
        <v>32</v>
      </c>
      <c r="F149" s="117" t="s">
        <v>32</v>
      </c>
      <c r="G149" s="65">
        <v>0</v>
      </c>
      <c r="H149" s="67">
        <f t="shared" si="20"/>
        <v>0</v>
      </c>
      <c r="I149" s="81">
        <f t="shared" si="22"/>
        <v>0</v>
      </c>
      <c r="J149" s="67">
        <f t="shared" si="20"/>
        <v>0</v>
      </c>
      <c r="K149" s="81">
        <f t="shared" si="22"/>
        <v>0</v>
      </c>
      <c r="L149" s="67">
        <v>0</v>
      </c>
      <c r="M149" s="81">
        <f t="shared" si="22"/>
        <v>0</v>
      </c>
      <c r="N149" s="67">
        <v>0</v>
      </c>
      <c r="O149" s="81">
        <f t="shared" si="22"/>
        <v>0</v>
      </c>
      <c r="P149" s="67">
        <v>0</v>
      </c>
      <c r="Q149" s="68">
        <f t="shared" si="12"/>
        <v>0</v>
      </c>
      <c r="R149" s="69">
        <f t="shared" si="13"/>
        <v>0</v>
      </c>
      <c r="S149" s="1"/>
    </row>
    <row r="150" s="37" customFormat="1" ht="31.5">
      <c r="A150" s="60" t="s">
        <v>224</v>
      </c>
      <c r="B150" s="70" t="s">
        <v>54</v>
      </c>
      <c r="C150" s="85" t="s">
        <v>31</v>
      </c>
      <c r="D150" s="116" t="s">
        <v>32</v>
      </c>
      <c r="E150" s="117" t="s">
        <v>32</v>
      </c>
      <c r="F150" s="117" t="s">
        <v>32</v>
      </c>
      <c r="G150" s="65">
        <v>0</v>
      </c>
      <c r="H150" s="67">
        <f t="shared" ref="H150:J150" si="23">H151+H152</f>
        <v>0</v>
      </c>
      <c r="I150" s="81">
        <f t="shared" si="22"/>
        <v>0</v>
      </c>
      <c r="J150" s="67">
        <f t="shared" si="23"/>
        <v>0</v>
      </c>
      <c r="K150" s="81">
        <f t="shared" si="22"/>
        <v>0</v>
      </c>
      <c r="L150" s="67">
        <v>0</v>
      </c>
      <c r="M150" s="81">
        <f t="shared" si="22"/>
        <v>0</v>
      </c>
      <c r="N150" s="67">
        <v>0</v>
      </c>
      <c r="O150" s="81">
        <f t="shared" si="22"/>
        <v>0</v>
      </c>
      <c r="P150" s="67">
        <v>0</v>
      </c>
      <c r="Q150" s="68">
        <f t="shared" si="12"/>
        <v>0</v>
      </c>
      <c r="R150" s="69">
        <f t="shared" si="13"/>
        <v>0</v>
      </c>
      <c r="S150" s="1"/>
    </row>
    <row r="151" s="37" customFormat="1">
      <c r="A151" s="60" t="s">
        <v>225</v>
      </c>
      <c r="B151" s="71" t="s">
        <v>56</v>
      </c>
      <c r="C151" s="85" t="s">
        <v>31</v>
      </c>
      <c r="D151" s="116" t="s">
        <v>32</v>
      </c>
      <c r="E151" s="117" t="s">
        <v>32</v>
      </c>
      <c r="F151" s="117" t="s">
        <v>32</v>
      </c>
      <c r="G151" s="65">
        <v>0</v>
      </c>
      <c r="H151" s="67">
        <f t="shared" ref="H151:J153" si="24">H121-H136</f>
        <v>0</v>
      </c>
      <c r="I151" s="81">
        <f t="shared" si="22"/>
        <v>0</v>
      </c>
      <c r="J151" s="67">
        <f t="shared" si="24"/>
        <v>0</v>
      </c>
      <c r="K151" s="81">
        <f>I151*1.2</f>
        <v>0</v>
      </c>
      <c r="L151" s="67">
        <v>0</v>
      </c>
      <c r="M151" s="81">
        <f>K151*1.2</f>
        <v>0</v>
      </c>
      <c r="N151" s="67">
        <v>0</v>
      </c>
      <c r="O151" s="81">
        <f>M151*1.2</f>
        <v>0</v>
      </c>
      <c r="P151" s="67">
        <v>0</v>
      </c>
      <c r="Q151" s="68">
        <f t="shared" ref="Q151" si="25">G151+I151+K151+M151+O151</f>
        <v>0</v>
      </c>
      <c r="R151" s="69">
        <f t="shared" ref="R151" si="26">P151+N151+L151+J151+H151</f>
        <v>0</v>
      </c>
      <c r="S151" s="1"/>
    </row>
    <row r="152" s="37" customFormat="1">
      <c r="A152" s="60" t="s">
        <v>226</v>
      </c>
      <c r="B152" s="71" t="s">
        <v>58</v>
      </c>
      <c r="C152" s="85" t="s">
        <v>31</v>
      </c>
      <c r="D152" s="116" t="s">
        <v>32</v>
      </c>
      <c r="E152" s="117" t="s">
        <v>32</v>
      </c>
      <c r="F152" s="117" t="s">
        <v>32</v>
      </c>
      <c r="G152" s="65">
        <v>0</v>
      </c>
      <c r="H152" s="67">
        <f t="shared" si="24"/>
        <v>0</v>
      </c>
      <c r="I152" s="81">
        <f t="shared" si="22"/>
        <v>0</v>
      </c>
      <c r="J152" s="67">
        <f t="shared" si="24"/>
        <v>0</v>
      </c>
      <c r="K152" s="81">
        <f t="shared" si="22"/>
        <v>0</v>
      </c>
      <c r="L152" s="67">
        <v>0</v>
      </c>
      <c r="M152" s="81">
        <f t="shared" si="22"/>
        <v>0</v>
      </c>
      <c r="N152" s="67">
        <v>0</v>
      </c>
      <c r="O152" s="81">
        <f t="shared" si="22"/>
        <v>0</v>
      </c>
      <c r="P152" s="67">
        <v>0</v>
      </c>
      <c r="Q152" s="68">
        <f t="shared" ref="Q152:Q160" si="27">G152+I152+K152+M152+O152</f>
        <v>0</v>
      </c>
      <c r="R152" s="69">
        <f t="shared" ref="R152:R215" si="28">P152+N152+L152+J152+H152</f>
        <v>0</v>
      </c>
      <c r="S152" s="1"/>
    </row>
    <row r="153" s="37" customFormat="1">
      <c r="A153" s="60" t="s">
        <v>227</v>
      </c>
      <c r="B153" s="61" t="s">
        <v>60</v>
      </c>
      <c r="C153" s="85" t="s">
        <v>31</v>
      </c>
      <c r="D153" s="116" t="s">
        <v>32</v>
      </c>
      <c r="E153" s="117" t="s">
        <v>32</v>
      </c>
      <c r="F153" s="117" t="s">
        <v>32</v>
      </c>
      <c r="G153" s="65">
        <v>0</v>
      </c>
      <c r="H153" s="67">
        <f t="shared" si="24"/>
        <v>0</v>
      </c>
      <c r="I153" s="81">
        <f t="shared" si="22"/>
        <v>0</v>
      </c>
      <c r="J153" s="67">
        <f t="shared" si="24"/>
        <v>0</v>
      </c>
      <c r="K153" s="81">
        <f t="shared" si="22"/>
        <v>0</v>
      </c>
      <c r="L153" s="67">
        <v>0</v>
      </c>
      <c r="M153" s="81">
        <f t="shared" si="22"/>
        <v>0</v>
      </c>
      <c r="N153" s="67">
        <v>0</v>
      </c>
      <c r="O153" s="81">
        <f t="shared" si="22"/>
        <v>0</v>
      </c>
      <c r="P153" s="67">
        <v>0</v>
      </c>
      <c r="Q153" s="68">
        <f t="shared" si="27"/>
        <v>0</v>
      </c>
      <c r="R153" s="69">
        <f t="shared" si="28"/>
        <v>0</v>
      </c>
      <c r="S153" s="1"/>
    </row>
    <row r="154" s="37" customFormat="1">
      <c r="A154" s="60" t="s">
        <v>228</v>
      </c>
      <c r="B154" s="115" t="s">
        <v>229</v>
      </c>
      <c r="C154" s="85" t="s">
        <v>31</v>
      </c>
      <c r="D154" s="116" t="s">
        <v>32</v>
      </c>
      <c r="E154" s="117" t="s">
        <v>32</v>
      </c>
      <c r="F154" s="117" t="s">
        <v>32</v>
      </c>
      <c r="G154" s="65">
        <v>4.5</v>
      </c>
      <c r="H154" s="67">
        <f t="shared" ref="H154:J154" si="29">SUM(H155:H158)</f>
        <v>0</v>
      </c>
      <c r="I154" s="81">
        <f t="shared" si="22"/>
        <v>5.3999999999999995</v>
      </c>
      <c r="J154" s="67">
        <f t="shared" si="29"/>
        <v>0.40000000000000036</v>
      </c>
      <c r="K154" s="81">
        <f t="shared" si="22"/>
        <v>6.4799999999999995</v>
      </c>
      <c r="L154" s="67">
        <v>0</v>
      </c>
      <c r="M154" s="81">
        <f t="shared" si="22"/>
        <v>7.7759999999999989</v>
      </c>
      <c r="N154" s="67">
        <v>0</v>
      </c>
      <c r="O154" s="81">
        <f t="shared" si="22"/>
        <v>9.3311999999999991</v>
      </c>
      <c r="P154" s="67">
        <v>0</v>
      </c>
      <c r="Q154" s="68">
        <f t="shared" si="27"/>
        <v>33.487200000000001</v>
      </c>
      <c r="R154" s="69">
        <f t="shared" si="28"/>
        <v>0.40000000000000036</v>
      </c>
      <c r="S154" s="1"/>
    </row>
    <row r="155" s="37" customFormat="1">
      <c r="A155" s="60" t="s">
        <v>230</v>
      </c>
      <c r="B155" s="93" t="s">
        <v>231</v>
      </c>
      <c r="C155" s="62" t="s">
        <v>31</v>
      </c>
      <c r="D155" s="116" t="s">
        <v>32</v>
      </c>
      <c r="E155" s="117" t="s">
        <v>32</v>
      </c>
      <c r="F155" s="117" t="s">
        <v>32</v>
      </c>
      <c r="G155" s="65">
        <v>4.5</v>
      </c>
      <c r="H155" s="67">
        <f t="shared" ref="H155:J155" si="30">H375</f>
        <v>0</v>
      </c>
      <c r="I155" s="81">
        <f t="shared" si="22"/>
        <v>5.3999999999999995</v>
      </c>
      <c r="J155" s="67">
        <f t="shared" si="30"/>
        <v>0.40000000000000036</v>
      </c>
      <c r="K155" s="81">
        <f t="shared" si="22"/>
        <v>6.4799999999999995</v>
      </c>
      <c r="L155" s="67">
        <v>0</v>
      </c>
      <c r="M155" s="81">
        <f t="shared" si="22"/>
        <v>7.7759999999999989</v>
      </c>
      <c r="N155" s="67">
        <v>0</v>
      </c>
      <c r="O155" s="81">
        <f t="shared" si="22"/>
        <v>9.3311999999999991</v>
      </c>
      <c r="P155" s="67">
        <v>0</v>
      </c>
      <c r="Q155" s="68">
        <f t="shared" si="27"/>
        <v>33.487200000000001</v>
      </c>
      <c r="R155" s="69">
        <f t="shared" si="28"/>
        <v>0.40000000000000036</v>
      </c>
      <c r="S155" s="1"/>
    </row>
    <row r="156" s="37" customFormat="1">
      <c r="A156" s="60" t="s">
        <v>232</v>
      </c>
      <c r="B156" s="93" t="s">
        <v>233</v>
      </c>
      <c r="C156" s="85" t="s">
        <v>31</v>
      </c>
      <c r="D156" s="116" t="s">
        <v>32</v>
      </c>
      <c r="E156" s="117" t="s">
        <v>32</v>
      </c>
      <c r="F156" s="117" t="s">
        <v>32</v>
      </c>
      <c r="G156" s="65">
        <v>0</v>
      </c>
      <c r="H156" s="67">
        <v>0</v>
      </c>
      <c r="I156" s="81">
        <f t="shared" si="22"/>
        <v>0</v>
      </c>
      <c r="J156" s="67">
        <v>0</v>
      </c>
      <c r="K156" s="81">
        <f t="shared" si="22"/>
        <v>0</v>
      </c>
      <c r="L156" s="67">
        <v>0</v>
      </c>
      <c r="M156" s="81">
        <f t="shared" si="22"/>
        <v>0</v>
      </c>
      <c r="N156" s="67">
        <v>0</v>
      </c>
      <c r="O156" s="81">
        <f t="shared" si="22"/>
        <v>0</v>
      </c>
      <c r="P156" s="67">
        <v>0</v>
      </c>
      <c r="Q156" s="68">
        <f t="shared" si="27"/>
        <v>0</v>
      </c>
      <c r="R156" s="69">
        <f t="shared" si="28"/>
        <v>0</v>
      </c>
      <c r="S156" s="1"/>
    </row>
    <row r="157" s="37" customFormat="1">
      <c r="A157" s="60" t="s">
        <v>234</v>
      </c>
      <c r="B157" s="93" t="s">
        <v>235</v>
      </c>
      <c r="C157" s="85" t="s">
        <v>31</v>
      </c>
      <c r="D157" s="116" t="s">
        <v>32</v>
      </c>
      <c r="E157" s="117" t="s">
        <v>32</v>
      </c>
      <c r="F157" s="117" t="s">
        <v>32</v>
      </c>
      <c r="G157" s="65">
        <v>0</v>
      </c>
      <c r="H157" s="67">
        <v>0</v>
      </c>
      <c r="I157" s="81">
        <f t="shared" si="22"/>
        <v>0</v>
      </c>
      <c r="J157" s="67">
        <v>0</v>
      </c>
      <c r="K157" s="81">
        <f t="shared" si="22"/>
        <v>0</v>
      </c>
      <c r="L157" s="67">
        <v>0</v>
      </c>
      <c r="M157" s="81">
        <f t="shared" si="22"/>
        <v>0</v>
      </c>
      <c r="N157" s="67">
        <v>0</v>
      </c>
      <c r="O157" s="81">
        <f t="shared" si="22"/>
        <v>0</v>
      </c>
      <c r="P157" s="67">
        <v>0</v>
      </c>
      <c r="Q157" s="68">
        <f t="shared" si="27"/>
        <v>0</v>
      </c>
      <c r="R157" s="69">
        <f t="shared" si="28"/>
        <v>0</v>
      </c>
      <c r="S157" s="1"/>
    </row>
    <row r="158" s="37" customFormat="1" ht="18" customHeight="1">
      <c r="A158" s="108" t="s">
        <v>236</v>
      </c>
      <c r="B158" s="93" t="s">
        <v>237</v>
      </c>
      <c r="C158" s="110" t="s">
        <v>31</v>
      </c>
      <c r="D158" s="118" t="s">
        <v>32</v>
      </c>
      <c r="E158" s="119" t="s">
        <v>32</v>
      </c>
      <c r="F158" s="119" t="s">
        <v>32</v>
      </c>
      <c r="G158" s="120">
        <v>0</v>
      </c>
      <c r="H158" s="121">
        <v>0</v>
      </c>
      <c r="I158" s="81">
        <f t="shared" si="22"/>
        <v>0</v>
      </c>
      <c r="J158" s="121">
        <v>0</v>
      </c>
      <c r="K158" s="81">
        <f t="shared" si="22"/>
        <v>0</v>
      </c>
      <c r="L158" s="121">
        <f>L153</f>
        <v>0</v>
      </c>
      <c r="M158" s="81">
        <f t="shared" si="22"/>
        <v>0</v>
      </c>
      <c r="N158" s="67">
        <v>0</v>
      </c>
      <c r="O158" s="81">
        <f t="shared" si="22"/>
        <v>0</v>
      </c>
      <c r="P158" s="67">
        <v>0</v>
      </c>
      <c r="Q158" s="101">
        <f t="shared" si="27"/>
        <v>0</v>
      </c>
      <c r="R158" s="103">
        <f t="shared" si="28"/>
        <v>0</v>
      </c>
      <c r="S158" s="1"/>
    </row>
    <row r="159" s="37" customFormat="1" ht="18" customHeight="1">
      <c r="A159" s="104" t="s">
        <v>238</v>
      </c>
      <c r="B159" s="79" t="s">
        <v>123</v>
      </c>
      <c r="C159" s="106" t="s">
        <v>32</v>
      </c>
      <c r="D159" s="122"/>
      <c r="E159" s="58"/>
      <c r="F159" s="58"/>
      <c r="G159" s="58"/>
      <c r="H159" s="58"/>
      <c r="I159" s="58"/>
      <c r="J159" s="58"/>
      <c r="K159" s="58"/>
      <c r="L159" s="57"/>
      <c r="M159" s="58"/>
      <c r="N159" s="67">
        <v>0</v>
      </c>
      <c r="O159" s="58"/>
      <c r="P159" s="67">
        <v>0</v>
      </c>
      <c r="Q159" s="58"/>
      <c r="R159" s="123"/>
      <c r="S159" s="1"/>
    </row>
    <row r="160" s="37" customFormat="1" ht="37.5" customHeight="1">
      <c r="A160" s="60" t="s">
        <v>239</v>
      </c>
      <c r="B160" s="93" t="s">
        <v>240</v>
      </c>
      <c r="C160" s="85" t="s">
        <v>31</v>
      </c>
      <c r="D160" s="116" t="s">
        <v>32</v>
      </c>
      <c r="E160" s="117" t="s">
        <v>32</v>
      </c>
      <c r="F160" s="117" t="s">
        <v>32</v>
      </c>
      <c r="G160" s="65">
        <v>16.966625399999998</v>
      </c>
      <c r="H160" s="67">
        <f t="shared" ref="H160:L160" si="31">H109+H105+H69</f>
        <v>0</v>
      </c>
      <c r="I160" s="65">
        <f t="shared" si="22"/>
        <v>20.359950479999998</v>
      </c>
      <c r="J160" s="67">
        <f t="shared" si="31"/>
        <v>0</v>
      </c>
      <c r="K160" s="65">
        <f>I160*1.2</f>
        <v>24.431940575999999</v>
      </c>
      <c r="L160" s="67">
        <f t="shared" si="31"/>
        <v>0</v>
      </c>
      <c r="M160" s="65">
        <f>K160*1.2</f>
        <v>29.318328691199998</v>
      </c>
      <c r="N160" s="67">
        <v>0</v>
      </c>
      <c r="O160" s="65">
        <f>M160*1.2</f>
        <v>35.181994429439996</v>
      </c>
      <c r="P160" s="67">
        <v>0</v>
      </c>
      <c r="Q160" s="68">
        <f t="shared" si="27"/>
        <v>126.25883957663999</v>
      </c>
      <c r="R160" s="69">
        <f t="shared" si="28"/>
        <v>0</v>
      </c>
      <c r="S160" s="1"/>
    </row>
    <row r="161" s="37" customFormat="1" ht="18" customHeight="1">
      <c r="A161" s="60" t="s">
        <v>241</v>
      </c>
      <c r="B161" s="93" t="s">
        <v>242</v>
      </c>
      <c r="C161" s="85" t="s">
        <v>31</v>
      </c>
      <c r="D161" s="116" t="s">
        <v>32</v>
      </c>
      <c r="E161" s="117" t="s">
        <v>32</v>
      </c>
      <c r="F161" s="117" t="s">
        <v>32</v>
      </c>
      <c r="G161" s="65">
        <v>0</v>
      </c>
      <c r="H161" s="67">
        <v>0</v>
      </c>
      <c r="I161" s="65">
        <f t="shared" si="22"/>
        <v>0</v>
      </c>
      <c r="J161" s="67">
        <v>0</v>
      </c>
      <c r="K161" s="65">
        <f t="shared" si="22"/>
        <v>0</v>
      </c>
      <c r="L161" s="67">
        <v>0</v>
      </c>
      <c r="M161" s="65">
        <f t="shared" si="22"/>
        <v>0</v>
      </c>
      <c r="N161" s="67">
        <v>0</v>
      </c>
      <c r="O161" s="65">
        <f t="shared" si="22"/>
        <v>0</v>
      </c>
      <c r="P161" s="67">
        <v>0</v>
      </c>
      <c r="Q161" s="68">
        <f t="shared" ref="Q161:Q164" si="32">G161+I161+K161</f>
        <v>0</v>
      </c>
      <c r="R161" s="69">
        <f t="shared" si="28"/>
        <v>0</v>
      </c>
      <c r="S161" s="1"/>
    </row>
    <row r="162" s="37" customFormat="1" ht="18" customHeight="1">
      <c r="A162" s="60" t="s">
        <v>243</v>
      </c>
      <c r="B162" s="87" t="s">
        <v>244</v>
      </c>
      <c r="C162" s="85" t="s">
        <v>31</v>
      </c>
      <c r="D162" s="116" t="s">
        <v>32</v>
      </c>
      <c r="E162" s="117" t="s">
        <v>32</v>
      </c>
      <c r="F162" s="117" t="s">
        <v>32</v>
      </c>
      <c r="G162" s="65">
        <v>0</v>
      </c>
      <c r="H162" s="67">
        <v>0</v>
      </c>
      <c r="I162" s="65">
        <f t="shared" si="22"/>
        <v>0</v>
      </c>
      <c r="J162" s="67">
        <v>0</v>
      </c>
      <c r="K162" s="65">
        <f t="shared" si="22"/>
        <v>0</v>
      </c>
      <c r="L162" s="67">
        <v>0</v>
      </c>
      <c r="M162" s="65">
        <f t="shared" si="22"/>
        <v>0</v>
      </c>
      <c r="N162" s="67">
        <v>0</v>
      </c>
      <c r="O162" s="65">
        <f t="shared" si="22"/>
        <v>0</v>
      </c>
      <c r="P162" s="67">
        <v>0</v>
      </c>
      <c r="Q162" s="68">
        <f t="shared" si="32"/>
        <v>0</v>
      </c>
      <c r="R162" s="69">
        <f t="shared" si="28"/>
        <v>0</v>
      </c>
      <c r="S162" s="1"/>
    </row>
    <row r="163" s="37" customFormat="1" ht="18" customHeight="1">
      <c r="A163" s="60" t="s">
        <v>245</v>
      </c>
      <c r="B163" s="93" t="s">
        <v>246</v>
      </c>
      <c r="C163" s="85" t="s">
        <v>31</v>
      </c>
      <c r="D163" s="116" t="s">
        <v>32</v>
      </c>
      <c r="E163" s="117" t="s">
        <v>32</v>
      </c>
      <c r="F163" s="117" t="s">
        <v>32</v>
      </c>
      <c r="G163" s="65">
        <v>-5</v>
      </c>
      <c r="H163" s="67">
        <v>0</v>
      </c>
      <c r="I163" s="65">
        <f t="shared" si="22"/>
        <v>-6</v>
      </c>
      <c r="J163" s="67">
        <v>0</v>
      </c>
      <c r="K163" s="65">
        <f t="shared" si="22"/>
        <v>-7.1999999999999993</v>
      </c>
      <c r="L163" s="67">
        <v>0</v>
      </c>
      <c r="M163" s="65">
        <f t="shared" si="22"/>
        <v>-8.6399999999999988</v>
      </c>
      <c r="N163" s="67">
        <v>0</v>
      </c>
      <c r="O163" s="65">
        <f t="shared" si="22"/>
        <v>-10.367999999999999</v>
      </c>
      <c r="P163" s="67">
        <v>0</v>
      </c>
      <c r="Q163" s="68">
        <f t="shared" si="32"/>
        <v>-18.199999999999999</v>
      </c>
      <c r="R163" s="69">
        <f t="shared" si="28"/>
        <v>0</v>
      </c>
      <c r="S163" s="1"/>
    </row>
    <row r="164" s="37" customFormat="1" ht="18" customHeight="1">
      <c r="A164" s="96" t="s">
        <v>247</v>
      </c>
      <c r="B164" s="87" t="s">
        <v>248</v>
      </c>
      <c r="C164" s="85" t="s">
        <v>31</v>
      </c>
      <c r="D164" s="116" t="s">
        <v>32</v>
      </c>
      <c r="E164" s="117" t="s">
        <v>32</v>
      </c>
      <c r="F164" s="117" t="s">
        <v>32</v>
      </c>
      <c r="G164" s="65">
        <v>0</v>
      </c>
      <c r="H164" s="67">
        <v>0</v>
      </c>
      <c r="I164" s="65">
        <f t="shared" si="22"/>
        <v>0</v>
      </c>
      <c r="J164" s="67">
        <v>0</v>
      </c>
      <c r="K164" s="65">
        <f t="shared" si="22"/>
        <v>0</v>
      </c>
      <c r="L164" s="67">
        <v>0</v>
      </c>
      <c r="M164" s="65">
        <f t="shared" si="22"/>
        <v>0</v>
      </c>
      <c r="N164" s="67">
        <v>0</v>
      </c>
      <c r="O164" s="65">
        <f t="shared" si="22"/>
        <v>0</v>
      </c>
      <c r="P164" s="67">
        <v>0</v>
      </c>
      <c r="Q164" s="68">
        <f t="shared" si="32"/>
        <v>0</v>
      </c>
      <c r="R164" s="69">
        <f t="shared" si="28"/>
        <v>0</v>
      </c>
      <c r="S164" s="1"/>
    </row>
    <row r="165" s="37" customFormat="1" ht="32.25">
      <c r="A165" s="96" t="s">
        <v>249</v>
      </c>
      <c r="B165" s="124" t="s">
        <v>250</v>
      </c>
      <c r="C165" s="98" t="s">
        <v>32</v>
      </c>
      <c r="D165" s="125" t="s">
        <v>32</v>
      </c>
      <c r="E165" s="126" t="s">
        <v>32</v>
      </c>
      <c r="F165" s="126" t="s">
        <v>32</v>
      </c>
      <c r="G165" s="75">
        <v>0</v>
      </c>
      <c r="H165" s="111">
        <v>0</v>
      </c>
      <c r="I165" s="65">
        <f t="shared" si="22"/>
        <v>0</v>
      </c>
      <c r="J165" s="111">
        <v>0</v>
      </c>
      <c r="K165" s="65">
        <f t="shared" si="22"/>
        <v>0</v>
      </c>
      <c r="L165" s="111">
        <v>0</v>
      </c>
      <c r="M165" s="65">
        <f t="shared" si="22"/>
        <v>0</v>
      </c>
      <c r="N165" s="111">
        <v>0</v>
      </c>
      <c r="O165" s="65">
        <f t="shared" si="22"/>
        <v>0</v>
      </c>
      <c r="P165" s="111">
        <v>0</v>
      </c>
      <c r="Q165" s="77">
        <f>Q163/Q160</f>
        <v>-0.14414832308792505</v>
      </c>
      <c r="R165" s="78">
        <f t="shared" si="28"/>
        <v>0</v>
      </c>
      <c r="S165" s="1"/>
    </row>
    <row r="166" s="37" customFormat="1" ht="19.5">
      <c r="A166" s="127" t="s">
        <v>251</v>
      </c>
      <c r="B166" s="127"/>
      <c r="C166" s="127"/>
      <c r="D166" s="127"/>
      <c r="E166" s="127"/>
      <c r="F166" s="127"/>
      <c r="G166" s="127"/>
      <c r="H166" s="127"/>
      <c r="I166" s="127"/>
      <c r="J166" s="127"/>
      <c r="K166" s="127"/>
      <c r="L166" s="127"/>
      <c r="M166" s="127"/>
      <c r="N166" s="127"/>
      <c r="O166" s="127"/>
      <c r="P166" s="127"/>
      <c r="Q166" s="127"/>
      <c r="R166" s="127"/>
      <c r="S166" s="1"/>
    </row>
    <row r="167" s="37" customFormat="1" ht="31.5" customHeight="1">
      <c r="A167" s="50" t="s">
        <v>252</v>
      </c>
      <c r="B167" s="51" t="s">
        <v>253</v>
      </c>
      <c r="C167" s="80" t="s">
        <v>31</v>
      </c>
      <c r="D167" s="116" t="s">
        <v>32</v>
      </c>
      <c r="E167" s="117" t="s">
        <v>32</v>
      </c>
      <c r="F167" s="117" t="s">
        <v>32</v>
      </c>
      <c r="G167" s="81">
        <v>64.964159999999993</v>
      </c>
      <c r="H167" s="114">
        <f t="shared" ref="H167:L167" si="33">SUM(H168,H172:H178,H181,H184)</f>
        <v>0</v>
      </c>
      <c r="I167" s="81">
        <f>SUM(I168,I172:I178,I181,I184)</f>
        <v>77.956991999999985</v>
      </c>
      <c r="J167" s="114">
        <f t="shared" si="33"/>
        <v>0</v>
      </c>
      <c r="K167" s="81">
        <f t="shared" si="33"/>
        <v>93.548390399999974</v>
      </c>
      <c r="L167" s="114">
        <f t="shared" si="33"/>
        <v>0</v>
      </c>
      <c r="M167" s="81">
        <f>SUM(M168,M172:M178,M181,M184)</f>
        <v>112.25806847999996</v>
      </c>
      <c r="N167" s="114">
        <f t="shared" ref="N167:P167" si="34">SUM(N168,N172:N178,N181,N184)</f>
        <v>0</v>
      </c>
      <c r="O167" s="81">
        <f t="shared" si="34"/>
        <v>134.70968217599994</v>
      </c>
      <c r="P167" s="114">
        <f t="shared" si="34"/>
        <v>0</v>
      </c>
      <c r="Q167" s="68">
        <f t="shared" ref="Q167:Q230" si="35">G167+I167+K167+M167+O167</f>
        <v>483.43729305599987</v>
      </c>
      <c r="R167" s="69">
        <f t="shared" si="28"/>
        <v>0</v>
      </c>
      <c r="S167" s="1"/>
    </row>
    <row r="168" s="37" customFormat="1">
      <c r="A168" s="60" t="s">
        <v>254</v>
      </c>
      <c r="B168" s="61" t="s">
        <v>34</v>
      </c>
      <c r="C168" s="85" t="s">
        <v>31</v>
      </c>
      <c r="D168" s="116" t="s">
        <v>32</v>
      </c>
      <c r="E168" s="117" t="s">
        <v>32</v>
      </c>
      <c r="F168" s="117" t="s">
        <v>32</v>
      </c>
      <c r="G168" s="65">
        <v>0</v>
      </c>
      <c r="H168" s="67">
        <f t="shared" ref="H168:P180" si="36">H24*1.2</f>
        <v>0</v>
      </c>
      <c r="I168" s="65">
        <f t="shared" si="36"/>
        <v>0</v>
      </c>
      <c r="J168" s="67">
        <f t="shared" si="36"/>
        <v>0</v>
      </c>
      <c r="K168" s="65">
        <f t="shared" si="36"/>
        <v>0</v>
      </c>
      <c r="L168" s="67">
        <f t="shared" si="36"/>
        <v>0</v>
      </c>
      <c r="M168" s="65">
        <f t="shared" si="36"/>
        <v>0</v>
      </c>
      <c r="N168" s="67">
        <f t="shared" si="36"/>
        <v>0</v>
      </c>
      <c r="O168" s="65">
        <f t="shared" si="36"/>
        <v>0</v>
      </c>
      <c r="P168" s="67">
        <f t="shared" si="36"/>
        <v>0</v>
      </c>
      <c r="Q168" s="68">
        <f t="shared" si="35"/>
        <v>0</v>
      </c>
      <c r="R168" s="69">
        <f t="shared" si="28"/>
        <v>0</v>
      </c>
      <c r="S168" s="1"/>
    </row>
    <row r="169" s="37" customFormat="1" ht="31.5">
      <c r="A169" s="60" t="s">
        <v>255</v>
      </c>
      <c r="B169" s="87" t="s">
        <v>36</v>
      </c>
      <c r="C169" s="85" t="s">
        <v>31</v>
      </c>
      <c r="D169" s="116" t="s">
        <v>32</v>
      </c>
      <c r="E169" s="117" t="s">
        <v>32</v>
      </c>
      <c r="F169" s="117" t="s">
        <v>32</v>
      </c>
      <c r="G169" s="65">
        <v>0</v>
      </c>
      <c r="H169" s="67">
        <f t="shared" si="36"/>
        <v>0</v>
      </c>
      <c r="I169" s="65">
        <f t="shared" si="36"/>
        <v>0</v>
      </c>
      <c r="J169" s="67">
        <f t="shared" si="36"/>
        <v>0</v>
      </c>
      <c r="K169" s="65">
        <f t="shared" si="36"/>
        <v>0</v>
      </c>
      <c r="L169" s="67">
        <f t="shared" si="36"/>
        <v>0</v>
      </c>
      <c r="M169" s="65">
        <f t="shared" si="36"/>
        <v>0</v>
      </c>
      <c r="N169" s="67">
        <f t="shared" si="36"/>
        <v>0</v>
      </c>
      <c r="O169" s="65">
        <f t="shared" si="36"/>
        <v>0</v>
      </c>
      <c r="P169" s="67">
        <f t="shared" si="36"/>
        <v>0</v>
      </c>
      <c r="Q169" s="68">
        <f t="shared" si="35"/>
        <v>0</v>
      </c>
      <c r="R169" s="69">
        <f t="shared" si="28"/>
        <v>0</v>
      </c>
      <c r="S169" s="1"/>
    </row>
    <row r="170" s="37" customFormat="1" ht="31.5">
      <c r="A170" s="60" t="s">
        <v>256</v>
      </c>
      <c r="B170" s="87" t="s">
        <v>38</v>
      </c>
      <c r="C170" s="85" t="s">
        <v>31</v>
      </c>
      <c r="D170" s="116" t="s">
        <v>32</v>
      </c>
      <c r="E170" s="117" t="s">
        <v>32</v>
      </c>
      <c r="F170" s="117" t="s">
        <v>32</v>
      </c>
      <c r="G170" s="65">
        <v>0</v>
      </c>
      <c r="H170" s="67">
        <f t="shared" si="36"/>
        <v>0</v>
      </c>
      <c r="I170" s="65">
        <f t="shared" si="36"/>
        <v>0</v>
      </c>
      <c r="J170" s="67">
        <f t="shared" si="36"/>
        <v>0</v>
      </c>
      <c r="K170" s="65">
        <f t="shared" si="36"/>
        <v>0</v>
      </c>
      <c r="L170" s="67">
        <f t="shared" si="36"/>
        <v>0</v>
      </c>
      <c r="M170" s="65">
        <f t="shared" si="36"/>
        <v>0</v>
      </c>
      <c r="N170" s="67">
        <f t="shared" si="36"/>
        <v>0</v>
      </c>
      <c r="O170" s="65">
        <f t="shared" si="36"/>
        <v>0</v>
      </c>
      <c r="P170" s="67">
        <f t="shared" si="36"/>
        <v>0</v>
      </c>
      <c r="Q170" s="68">
        <f t="shared" si="35"/>
        <v>0</v>
      </c>
      <c r="R170" s="69">
        <f t="shared" si="28"/>
        <v>0</v>
      </c>
      <c r="S170" s="1"/>
    </row>
    <row r="171" s="37" customFormat="1" ht="31.5">
      <c r="A171" s="60" t="s">
        <v>257</v>
      </c>
      <c r="B171" s="87" t="s">
        <v>40</v>
      </c>
      <c r="C171" s="85" t="s">
        <v>31</v>
      </c>
      <c r="D171" s="116" t="s">
        <v>32</v>
      </c>
      <c r="E171" s="117" t="s">
        <v>32</v>
      </c>
      <c r="F171" s="117" t="s">
        <v>32</v>
      </c>
      <c r="G171" s="65">
        <v>0</v>
      </c>
      <c r="H171" s="67">
        <f t="shared" si="36"/>
        <v>0</v>
      </c>
      <c r="I171" s="65">
        <f t="shared" si="36"/>
        <v>0</v>
      </c>
      <c r="J171" s="67">
        <f t="shared" si="36"/>
        <v>0</v>
      </c>
      <c r="K171" s="65">
        <f t="shared" si="36"/>
        <v>0</v>
      </c>
      <c r="L171" s="67">
        <f t="shared" si="36"/>
        <v>0</v>
      </c>
      <c r="M171" s="65">
        <f t="shared" si="36"/>
        <v>0</v>
      </c>
      <c r="N171" s="67">
        <f t="shared" si="36"/>
        <v>0</v>
      </c>
      <c r="O171" s="65">
        <f t="shared" si="36"/>
        <v>0</v>
      </c>
      <c r="P171" s="67">
        <f t="shared" si="36"/>
        <v>0</v>
      </c>
      <c r="Q171" s="68">
        <f t="shared" si="35"/>
        <v>0</v>
      </c>
      <c r="R171" s="69">
        <f t="shared" si="28"/>
        <v>0</v>
      </c>
      <c r="S171" s="1"/>
    </row>
    <row r="172" s="37" customFormat="1">
      <c r="A172" s="60" t="s">
        <v>258</v>
      </c>
      <c r="B172" s="61" t="s">
        <v>42</v>
      </c>
      <c r="C172" s="85" t="s">
        <v>31</v>
      </c>
      <c r="D172" s="116" t="s">
        <v>32</v>
      </c>
      <c r="E172" s="117" t="s">
        <v>32</v>
      </c>
      <c r="F172" s="117" t="s">
        <v>32</v>
      </c>
      <c r="G172" s="65">
        <v>0</v>
      </c>
      <c r="H172" s="67">
        <f t="shared" si="36"/>
        <v>0</v>
      </c>
      <c r="I172" s="65">
        <f t="shared" si="36"/>
        <v>0</v>
      </c>
      <c r="J172" s="67">
        <f t="shared" si="36"/>
        <v>0</v>
      </c>
      <c r="K172" s="65">
        <f t="shared" si="36"/>
        <v>0</v>
      </c>
      <c r="L172" s="67">
        <f t="shared" si="36"/>
        <v>0</v>
      </c>
      <c r="M172" s="65">
        <f t="shared" si="36"/>
        <v>0</v>
      </c>
      <c r="N172" s="67">
        <f t="shared" si="36"/>
        <v>0</v>
      </c>
      <c r="O172" s="65">
        <f t="shared" si="36"/>
        <v>0</v>
      </c>
      <c r="P172" s="67">
        <f t="shared" si="36"/>
        <v>0</v>
      </c>
      <c r="Q172" s="68">
        <f t="shared" si="35"/>
        <v>0</v>
      </c>
      <c r="R172" s="69">
        <f t="shared" si="28"/>
        <v>0</v>
      </c>
      <c r="S172" s="1"/>
    </row>
    <row r="173" s="37" customFormat="1">
      <c r="A173" s="60" t="s">
        <v>259</v>
      </c>
      <c r="B173" s="61" t="s">
        <v>44</v>
      </c>
      <c r="C173" s="85" t="s">
        <v>31</v>
      </c>
      <c r="D173" s="116" t="s">
        <v>32</v>
      </c>
      <c r="E173" s="117" t="s">
        <v>32</v>
      </c>
      <c r="F173" s="117" t="s">
        <v>32</v>
      </c>
      <c r="G173" s="65">
        <v>64.964159999999993</v>
      </c>
      <c r="H173" s="67">
        <v>0</v>
      </c>
      <c r="I173" s="65">
        <f t="shared" ref="I173:I174" si="37">I29*1.2</f>
        <v>77.956991999999985</v>
      </c>
      <c r="J173" s="67">
        <v>0</v>
      </c>
      <c r="K173" s="65">
        <f t="shared" si="36"/>
        <v>93.548390399999974</v>
      </c>
      <c r="L173" s="67">
        <f t="shared" si="36"/>
        <v>0</v>
      </c>
      <c r="M173" s="65">
        <f t="shared" si="36"/>
        <v>112.25806847999996</v>
      </c>
      <c r="N173" s="67">
        <f t="shared" si="36"/>
        <v>0</v>
      </c>
      <c r="O173" s="65">
        <f t="shared" si="36"/>
        <v>134.70968217599994</v>
      </c>
      <c r="P173" s="67">
        <f t="shared" si="36"/>
        <v>0</v>
      </c>
      <c r="Q173" s="68">
        <f t="shared" si="35"/>
        <v>483.43729305599987</v>
      </c>
      <c r="R173" s="69">
        <f t="shared" si="28"/>
        <v>0</v>
      </c>
      <c r="S173" s="1"/>
    </row>
    <row r="174" s="37" customFormat="1">
      <c r="A174" s="60" t="s">
        <v>260</v>
      </c>
      <c r="B174" s="61" t="s">
        <v>46</v>
      </c>
      <c r="C174" s="85" t="s">
        <v>31</v>
      </c>
      <c r="D174" s="116" t="s">
        <v>32</v>
      </c>
      <c r="E174" s="117" t="s">
        <v>32</v>
      </c>
      <c r="F174" s="117" t="s">
        <v>32</v>
      </c>
      <c r="G174" s="65">
        <v>0</v>
      </c>
      <c r="H174" s="67">
        <f t="shared" si="36"/>
        <v>0</v>
      </c>
      <c r="I174" s="65">
        <f t="shared" si="37"/>
        <v>0</v>
      </c>
      <c r="J174" s="67">
        <f>J30*1.2</f>
        <v>0</v>
      </c>
      <c r="K174" s="65">
        <f t="shared" si="36"/>
        <v>0</v>
      </c>
      <c r="L174" s="67">
        <f t="shared" si="36"/>
        <v>0</v>
      </c>
      <c r="M174" s="65">
        <f t="shared" si="36"/>
        <v>0</v>
      </c>
      <c r="N174" s="67">
        <f t="shared" si="36"/>
        <v>0</v>
      </c>
      <c r="O174" s="65">
        <f t="shared" si="36"/>
        <v>0</v>
      </c>
      <c r="P174" s="67">
        <f t="shared" si="36"/>
        <v>0</v>
      </c>
      <c r="Q174" s="68">
        <f t="shared" si="35"/>
        <v>0</v>
      </c>
      <c r="R174" s="69">
        <f t="shared" si="28"/>
        <v>0</v>
      </c>
      <c r="S174" s="1"/>
    </row>
    <row r="175" s="37" customFormat="1">
      <c r="A175" s="60" t="s">
        <v>261</v>
      </c>
      <c r="B175" s="61" t="s">
        <v>48</v>
      </c>
      <c r="C175" s="85" t="s">
        <v>31</v>
      </c>
      <c r="D175" s="116" t="s">
        <v>32</v>
      </c>
      <c r="E175" s="117" t="s">
        <v>32</v>
      </c>
      <c r="F175" s="117" t="s">
        <v>32</v>
      </c>
      <c r="G175" s="65">
        <v>0</v>
      </c>
      <c r="H175" s="67">
        <v>0</v>
      </c>
      <c r="I175" s="65">
        <v>0</v>
      </c>
      <c r="J175" s="67">
        <v>0</v>
      </c>
      <c r="K175" s="65">
        <v>0</v>
      </c>
      <c r="L175" s="67">
        <v>0</v>
      </c>
      <c r="M175" s="65">
        <v>0</v>
      </c>
      <c r="N175" s="67">
        <v>0</v>
      </c>
      <c r="O175" s="65">
        <v>0</v>
      </c>
      <c r="P175" s="67">
        <v>0</v>
      </c>
      <c r="Q175" s="68">
        <f t="shared" si="35"/>
        <v>0</v>
      </c>
      <c r="R175" s="69">
        <f t="shared" si="28"/>
        <v>0</v>
      </c>
      <c r="S175" s="1"/>
    </row>
    <row r="176" s="37" customFormat="1">
      <c r="A176" s="60" t="s">
        <v>262</v>
      </c>
      <c r="B176" s="61" t="s">
        <v>50</v>
      </c>
      <c r="C176" s="85" t="s">
        <v>31</v>
      </c>
      <c r="D176" s="116" t="s">
        <v>32</v>
      </c>
      <c r="E176" s="117" t="s">
        <v>32</v>
      </c>
      <c r="F176" s="117" t="s">
        <v>32</v>
      </c>
      <c r="G176" s="65">
        <v>0</v>
      </c>
      <c r="H176" s="67">
        <f t="shared" si="36"/>
        <v>0</v>
      </c>
      <c r="I176" s="65">
        <f t="shared" si="36"/>
        <v>0</v>
      </c>
      <c r="J176" s="67">
        <f t="shared" si="36"/>
        <v>0</v>
      </c>
      <c r="K176" s="65">
        <f t="shared" si="36"/>
        <v>0</v>
      </c>
      <c r="L176" s="67">
        <f t="shared" si="36"/>
        <v>0</v>
      </c>
      <c r="M176" s="65">
        <f t="shared" si="36"/>
        <v>0</v>
      </c>
      <c r="N176" s="67">
        <f t="shared" si="36"/>
        <v>0</v>
      </c>
      <c r="O176" s="65">
        <f t="shared" si="36"/>
        <v>0</v>
      </c>
      <c r="P176" s="67">
        <f t="shared" si="36"/>
        <v>0</v>
      </c>
      <c r="Q176" s="68">
        <f t="shared" si="35"/>
        <v>0</v>
      </c>
      <c r="R176" s="69">
        <f t="shared" si="28"/>
        <v>0</v>
      </c>
      <c r="S176" s="1"/>
    </row>
    <row r="177" s="37" customFormat="1">
      <c r="A177" s="60" t="s">
        <v>263</v>
      </c>
      <c r="B177" s="61" t="s">
        <v>52</v>
      </c>
      <c r="C177" s="85" t="s">
        <v>31</v>
      </c>
      <c r="D177" s="116" t="s">
        <v>32</v>
      </c>
      <c r="E177" s="117" t="s">
        <v>32</v>
      </c>
      <c r="F177" s="117" t="s">
        <v>32</v>
      </c>
      <c r="G177" s="65">
        <v>0</v>
      </c>
      <c r="H177" s="67">
        <f t="shared" si="36"/>
        <v>0</v>
      </c>
      <c r="I177" s="65">
        <f t="shared" si="36"/>
        <v>0</v>
      </c>
      <c r="J177" s="67">
        <f t="shared" si="36"/>
        <v>0</v>
      </c>
      <c r="K177" s="65">
        <f t="shared" si="36"/>
        <v>0</v>
      </c>
      <c r="L177" s="67">
        <f t="shared" si="36"/>
        <v>0</v>
      </c>
      <c r="M177" s="65">
        <f t="shared" si="36"/>
        <v>0</v>
      </c>
      <c r="N177" s="67">
        <f t="shared" si="36"/>
        <v>0</v>
      </c>
      <c r="O177" s="65">
        <f t="shared" si="36"/>
        <v>0</v>
      </c>
      <c r="P177" s="67">
        <f t="shared" si="36"/>
        <v>0</v>
      </c>
      <c r="Q177" s="68">
        <f t="shared" si="35"/>
        <v>0</v>
      </c>
      <c r="R177" s="69">
        <f t="shared" si="28"/>
        <v>0</v>
      </c>
      <c r="S177" s="1"/>
    </row>
    <row r="178" s="37" customFormat="1" ht="31.5">
      <c r="A178" s="60" t="s">
        <v>264</v>
      </c>
      <c r="B178" s="70" t="s">
        <v>54</v>
      </c>
      <c r="C178" s="85" t="s">
        <v>31</v>
      </c>
      <c r="D178" s="116" t="s">
        <v>32</v>
      </c>
      <c r="E178" s="117" t="s">
        <v>32</v>
      </c>
      <c r="F178" s="117" t="s">
        <v>32</v>
      </c>
      <c r="G178" s="65">
        <v>0</v>
      </c>
      <c r="H178" s="67">
        <f t="shared" si="36"/>
        <v>0</v>
      </c>
      <c r="I178" s="65">
        <f t="shared" si="36"/>
        <v>0</v>
      </c>
      <c r="J178" s="67">
        <f t="shared" si="36"/>
        <v>0</v>
      </c>
      <c r="K178" s="65">
        <f t="shared" si="36"/>
        <v>0</v>
      </c>
      <c r="L178" s="67">
        <f t="shared" si="36"/>
        <v>0</v>
      </c>
      <c r="M178" s="65">
        <f t="shared" si="36"/>
        <v>0</v>
      </c>
      <c r="N178" s="67">
        <f t="shared" si="36"/>
        <v>0</v>
      </c>
      <c r="O178" s="65">
        <f t="shared" si="36"/>
        <v>0</v>
      </c>
      <c r="P178" s="67">
        <f t="shared" si="36"/>
        <v>0</v>
      </c>
      <c r="Q178" s="68">
        <f t="shared" si="35"/>
        <v>0</v>
      </c>
      <c r="R178" s="69">
        <f t="shared" si="28"/>
        <v>0</v>
      </c>
      <c r="S178" s="1"/>
    </row>
    <row r="179" s="37" customFormat="1">
      <c r="A179" s="60" t="s">
        <v>265</v>
      </c>
      <c r="B179" s="71" t="s">
        <v>56</v>
      </c>
      <c r="C179" s="85" t="s">
        <v>31</v>
      </c>
      <c r="D179" s="116" t="s">
        <v>32</v>
      </c>
      <c r="E179" s="117" t="s">
        <v>32</v>
      </c>
      <c r="F179" s="117" t="s">
        <v>32</v>
      </c>
      <c r="G179" s="65">
        <v>0</v>
      </c>
      <c r="H179" s="67">
        <f t="shared" si="36"/>
        <v>0</v>
      </c>
      <c r="I179" s="65">
        <f t="shared" si="36"/>
        <v>0</v>
      </c>
      <c r="J179" s="67">
        <f t="shared" si="36"/>
        <v>0</v>
      </c>
      <c r="K179" s="65">
        <f t="shared" si="36"/>
        <v>0</v>
      </c>
      <c r="L179" s="67">
        <f t="shared" si="36"/>
        <v>0</v>
      </c>
      <c r="M179" s="65">
        <f t="shared" si="36"/>
        <v>0</v>
      </c>
      <c r="N179" s="67">
        <f t="shared" si="36"/>
        <v>0</v>
      </c>
      <c r="O179" s="65">
        <f t="shared" si="36"/>
        <v>0</v>
      </c>
      <c r="P179" s="67">
        <f t="shared" si="36"/>
        <v>0</v>
      </c>
      <c r="Q179" s="68">
        <f t="shared" si="35"/>
        <v>0</v>
      </c>
      <c r="R179" s="69">
        <f t="shared" si="28"/>
        <v>0</v>
      </c>
      <c r="S179" s="1"/>
    </row>
    <row r="180" s="37" customFormat="1">
      <c r="A180" s="60" t="s">
        <v>266</v>
      </c>
      <c r="B180" s="71" t="s">
        <v>58</v>
      </c>
      <c r="C180" s="85" t="s">
        <v>31</v>
      </c>
      <c r="D180" s="116" t="s">
        <v>32</v>
      </c>
      <c r="E180" s="117" t="s">
        <v>32</v>
      </c>
      <c r="F180" s="117" t="s">
        <v>32</v>
      </c>
      <c r="G180" s="65">
        <v>0</v>
      </c>
      <c r="H180" s="67">
        <f t="shared" si="36"/>
        <v>0</v>
      </c>
      <c r="I180" s="65">
        <f t="shared" si="36"/>
        <v>0</v>
      </c>
      <c r="J180" s="67">
        <f t="shared" si="36"/>
        <v>0</v>
      </c>
      <c r="K180" s="65">
        <f t="shared" si="36"/>
        <v>0</v>
      </c>
      <c r="L180" s="67">
        <f t="shared" si="36"/>
        <v>0</v>
      </c>
      <c r="M180" s="65">
        <f t="shared" si="36"/>
        <v>0</v>
      </c>
      <c r="N180" s="67">
        <f t="shared" si="36"/>
        <v>0</v>
      </c>
      <c r="O180" s="65">
        <f t="shared" si="36"/>
        <v>0</v>
      </c>
      <c r="P180" s="67">
        <f t="shared" si="36"/>
        <v>0</v>
      </c>
      <c r="Q180" s="68">
        <f t="shared" si="35"/>
        <v>0</v>
      </c>
      <c r="R180" s="69">
        <f t="shared" si="28"/>
        <v>0</v>
      </c>
      <c r="S180" s="1"/>
    </row>
    <row r="181" s="37" customFormat="1" ht="31.5">
      <c r="A181" s="60" t="s">
        <v>267</v>
      </c>
      <c r="B181" s="93" t="s">
        <v>268</v>
      </c>
      <c r="C181" s="85" t="s">
        <v>31</v>
      </c>
      <c r="D181" s="116" t="s">
        <v>32</v>
      </c>
      <c r="E181" s="117" t="s">
        <v>32</v>
      </c>
      <c r="F181" s="117" t="s">
        <v>32</v>
      </c>
      <c r="G181" s="65">
        <v>0</v>
      </c>
      <c r="H181" s="67">
        <f t="shared" ref="H181:P181" si="38">H182+H183</f>
        <v>0</v>
      </c>
      <c r="I181" s="65">
        <f t="shared" si="38"/>
        <v>0</v>
      </c>
      <c r="J181" s="67">
        <f t="shared" si="38"/>
        <v>0</v>
      </c>
      <c r="K181" s="65">
        <f t="shared" si="38"/>
        <v>0</v>
      </c>
      <c r="L181" s="67">
        <f t="shared" si="38"/>
        <v>0</v>
      </c>
      <c r="M181" s="65">
        <f t="shared" si="38"/>
        <v>0</v>
      </c>
      <c r="N181" s="67">
        <f t="shared" si="38"/>
        <v>0</v>
      </c>
      <c r="O181" s="65">
        <f t="shared" si="38"/>
        <v>0</v>
      </c>
      <c r="P181" s="67">
        <f t="shared" si="38"/>
        <v>0</v>
      </c>
      <c r="Q181" s="68">
        <f t="shared" si="35"/>
        <v>0</v>
      </c>
      <c r="R181" s="69">
        <f t="shared" si="28"/>
        <v>0</v>
      </c>
      <c r="S181" s="1"/>
    </row>
    <row r="182" s="37" customFormat="1">
      <c r="A182" s="60" t="s">
        <v>269</v>
      </c>
      <c r="B182" s="87" t="s">
        <v>270</v>
      </c>
      <c r="C182" s="85" t="s">
        <v>31</v>
      </c>
      <c r="D182" s="116" t="s">
        <v>32</v>
      </c>
      <c r="E182" s="117" t="s">
        <v>32</v>
      </c>
      <c r="F182" s="117" t="s">
        <v>32</v>
      </c>
      <c r="G182" s="65">
        <v>0</v>
      </c>
      <c r="H182" s="67">
        <v>0</v>
      </c>
      <c r="I182" s="65">
        <v>0</v>
      </c>
      <c r="J182" s="67">
        <v>0</v>
      </c>
      <c r="K182" s="65">
        <v>0</v>
      </c>
      <c r="L182" s="67">
        <v>0</v>
      </c>
      <c r="M182" s="65">
        <v>0</v>
      </c>
      <c r="N182" s="67">
        <v>0</v>
      </c>
      <c r="O182" s="65">
        <v>0</v>
      </c>
      <c r="P182" s="67">
        <v>0</v>
      </c>
      <c r="Q182" s="68">
        <f t="shared" si="35"/>
        <v>0</v>
      </c>
      <c r="R182" s="69">
        <f t="shared" si="28"/>
        <v>0</v>
      </c>
      <c r="S182" s="1"/>
    </row>
    <row r="183" s="37" customFormat="1" ht="31.5">
      <c r="A183" s="60" t="s">
        <v>271</v>
      </c>
      <c r="B183" s="87" t="s">
        <v>272</v>
      </c>
      <c r="C183" s="85" t="s">
        <v>31</v>
      </c>
      <c r="D183" s="116" t="s">
        <v>32</v>
      </c>
      <c r="E183" s="117" t="s">
        <v>32</v>
      </c>
      <c r="F183" s="117" t="s">
        <v>32</v>
      </c>
      <c r="G183" s="65">
        <v>0</v>
      </c>
      <c r="H183" s="67">
        <f t="shared" ref="H183:P183" si="39">H39*1.2</f>
        <v>0</v>
      </c>
      <c r="I183" s="65">
        <f t="shared" si="39"/>
        <v>0</v>
      </c>
      <c r="J183" s="67">
        <f t="shared" si="39"/>
        <v>0</v>
      </c>
      <c r="K183" s="65">
        <f t="shared" si="39"/>
        <v>0</v>
      </c>
      <c r="L183" s="67">
        <f t="shared" si="39"/>
        <v>0</v>
      </c>
      <c r="M183" s="65">
        <f t="shared" si="39"/>
        <v>0</v>
      </c>
      <c r="N183" s="67">
        <f t="shared" si="39"/>
        <v>0</v>
      </c>
      <c r="O183" s="65">
        <f t="shared" si="39"/>
        <v>0</v>
      </c>
      <c r="P183" s="67">
        <f t="shared" si="39"/>
        <v>0</v>
      </c>
      <c r="Q183" s="68">
        <f t="shared" si="35"/>
        <v>0</v>
      </c>
      <c r="R183" s="69">
        <f t="shared" si="28"/>
        <v>0</v>
      </c>
      <c r="S183" s="1"/>
    </row>
    <row r="184" s="37" customFormat="1">
      <c r="A184" s="60" t="s">
        <v>273</v>
      </c>
      <c r="B184" s="61" t="s">
        <v>60</v>
      </c>
      <c r="C184" s="85" t="s">
        <v>31</v>
      </c>
      <c r="D184" s="116" t="s">
        <v>32</v>
      </c>
      <c r="E184" s="117" t="s">
        <v>32</v>
      </c>
      <c r="F184" s="117" t="s">
        <v>32</v>
      </c>
      <c r="G184" s="65">
        <v>0</v>
      </c>
      <c r="H184" s="67">
        <f t="shared" ref="H184:P184" si="40">H37*1.2</f>
        <v>0</v>
      </c>
      <c r="I184" s="65">
        <f t="shared" si="40"/>
        <v>0</v>
      </c>
      <c r="J184" s="67">
        <f t="shared" si="40"/>
        <v>0</v>
      </c>
      <c r="K184" s="65">
        <f t="shared" si="40"/>
        <v>0</v>
      </c>
      <c r="L184" s="67">
        <f t="shared" si="40"/>
        <v>0</v>
      </c>
      <c r="M184" s="65">
        <f t="shared" si="40"/>
        <v>0</v>
      </c>
      <c r="N184" s="67">
        <f t="shared" si="40"/>
        <v>0</v>
      </c>
      <c r="O184" s="65">
        <f t="shared" si="40"/>
        <v>0</v>
      </c>
      <c r="P184" s="67">
        <f t="shared" si="40"/>
        <v>0</v>
      </c>
      <c r="Q184" s="68">
        <f t="shared" si="35"/>
        <v>0</v>
      </c>
      <c r="R184" s="69">
        <f t="shared" si="28"/>
        <v>0</v>
      </c>
      <c r="S184" s="1"/>
    </row>
    <row r="185" s="37" customFormat="1">
      <c r="A185" s="60" t="s">
        <v>274</v>
      </c>
      <c r="B185" s="115" t="s">
        <v>275</v>
      </c>
      <c r="C185" s="85" t="s">
        <v>31</v>
      </c>
      <c r="D185" s="116" t="s">
        <v>32</v>
      </c>
      <c r="E185" s="117" t="s">
        <v>32</v>
      </c>
      <c r="F185" s="117" t="s">
        <v>32</v>
      </c>
      <c r="G185" s="65">
        <v>43.591320699999997</v>
      </c>
      <c r="H185" s="67">
        <f t="shared" ref="H185:L185" si="41">H186+H187+H191+H192+H193+H194+H195+H196+H198+H199+H200+H201+H202</f>
        <v>0</v>
      </c>
      <c r="I185" s="65">
        <f>I186+I187+I191+I192+I193+I194+I195+I196+I198+I199+I200+I201+I202</f>
        <v>52.309584839999992</v>
      </c>
      <c r="J185" s="67">
        <f t="shared" si="41"/>
        <v>0</v>
      </c>
      <c r="K185" s="65">
        <f>K186+K187+K191+K192+K193+K194+K195+K196+K198+K199+K200+K201+K202</f>
        <v>62.771501807999982</v>
      </c>
      <c r="L185" s="67">
        <f t="shared" si="41"/>
        <v>0</v>
      </c>
      <c r="M185" s="65">
        <f>M186+M187+M191+M192+M193+M194+M195+M196+M198+M199+M200+M201+M202</f>
        <v>75.325802169599982</v>
      </c>
      <c r="N185" s="67">
        <f>N186+N187+N191+N192+N193+N194+N195+N196+N198+N199+N200+N201+N202</f>
        <v>0</v>
      </c>
      <c r="O185" s="65">
        <f>O186+O187+O191+O192+O193+O194+O195+O196+O198+O199+O200+O201+O202</f>
        <v>90.390962603519995</v>
      </c>
      <c r="P185" s="67">
        <f>P186+P187+P191+P192+P193+P194+P195+P196+P198+P199+P200+P201+P202</f>
        <v>0</v>
      </c>
      <c r="Q185" s="68">
        <f t="shared" si="35"/>
        <v>324.38917212111994</v>
      </c>
      <c r="R185" s="69">
        <f t="shared" si="28"/>
        <v>0</v>
      </c>
      <c r="S185" s="1"/>
    </row>
    <row r="186" s="37" customFormat="1">
      <c r="A186" s="60" t="s">
        <v>276</v>
      </c>
      <c r="B186" s="93" t="s">
        <v>277</v>
      </c>
      <c r="C186" s="85" t="s">
        <v>31</v>
      </c>
      <c r="D186" s="116" t="s">
        <v>32</v>
      </c>
      <c r="E186" s="117" t="s">
        <v>32</v>
      </c>
      <c r="F186" s="117" t="s">
        <v>32</v>
      </c>
      <c r="G186" s="65">
        <v>0</v>
      </c>
      <c r="H186" s="67">
        <v>0</v>
      </c>
      <c r="I186" s="65">
        <v>0</v>
      </c>
      <c r="J186" s="67">
        <v>0</v>
      </c>
      <c r="K186" s="65">
        <v>0</v>
      </c>
      <c r="L186" s="67">
        <v>0</v>
      </c>
      <c r="M186" s="65">
        <v>0</v>
      </c>
      <c r="N186" s="67">
        <v>0</v>
      </c>
      <c r="O186" s="65">
        <v>0</v>
      </c>
      <c r="P186" s="67">
        <v>0</v>
      </c>
      <c r="Q186" s="68">
        <f t="shared" si="35"/>
        <v>0</v>
      </c>
      <c r="R186" s="69">
        <f t="shared" si="28"/>
        <v>0</v>
      </c>
      <c r="S186" s="1"/>
    </row>
    <row r="187" s="37" customFormat="1">
      <c r="A187" s="60" t="s">
        <v>278</v>
      </c>
      <c r="B187" s="93" t="s">
        <v>279</v>
      </c>
      <c r="C187" s="85" t="s">
        <v>31</v>
      </c>
      <c r="D187" s="116" t="s">
        <v>32</v>
      </c>
      <c r="E187" s="117" t="s">
        <v>32</v>
      </c>
      <c r="F187" s="117" t="s">
        <v>32</v>
      </c>
      <c r="G187" s="65">
        <v>13.879349999999999</v>
      </c>
      <c r="H187" s="67">
        <f t="shared" ref="H187:P187" si="42">H188+H189+H190</f>
        <v>0</v>
      </c>
      <c r="I187" s="65">
        <f t="shared" si="42"/>
        <v>16.655219999999996</v>
      </c>
      <c r="J187" s="67">
        <f t="shared" si="42"/>
        <v>0</v>
      </c>
      <c r="K187" s="65">
        <f t="shared" si="42"/>
        <v>19.986263999999995</v>
      </c>
      <c r="L187" s="67">
        <f t="shared" si="42"/>
        <v>0</v>
      </c>
      <c r="M187" s="65">
        <f t="shared" si="42"/>
        <v>23.983516799999993</v>
      </c>
      <c r="N187" s="67">
        <f t="shared" si="42"/>
        <v>0</v>
      </c>
      <c r="O187" s="65">
        <f t="shared" si="42"/>
        <v>28.780220159999992</v>
      </c>
      <c r="P187" s="67">
        <f t="shared" si="42"/>
        <v>0</v>
      </c>
      <c r="Q187" s="68">
        <f t="shared" si="35"/>
        <v>103.28457095999997</v>
      </c>
      <c r="R187" s="69">
        <f t="shared" si="28"/>
        <v>0</v>
      </c>
      <c r="S187" s="1"/>
    </row>
    <row r="188" s="37" customFormat="1">
      <c r="A188" s="60" t="s">
        <v>280</v>
      </c>
      <c r="B188" s="87" t="s">
        <v>281</v>
      </c>
      <c r="C188" s="85" t="s">
        <v>31</v>
      </c>
      <c r="D188" s="116" t="s">
        <v>32</v>
      </c>
      <c r="E188" s="117" t="s">
        <v>32</v>
      </c>
      <c r="F188" s="117" t="s">
        <v>32</v>
      </c>
      <c r="G188" s="65">
        <v>0</v>
      </c>
      <c r="H188" s="67">
        <v>0</v>
      </c>
      <c r="I188" s="65">
        <v>0</v>
      </c>
      <c r="J188" s="67">
        <v>0</v>
      </c>
      <c r="K188" s="65">
        <v>0</v>
      </c>
      <c r="L188" s="67">
        <v>0</v>
      </c>
      <c r="M188" s="65">
        <v>0</v>
      </c>
      <c r="N188" s="67">
        <v>0</v>
      </c>
      <c r="O188" s="65">
        <v>0</v>
      </c>
      <c r="P188" s="67">
        <v>0</v>
      </c>
      <c r="Q188" s="68">
        <f t="shared" si="35"/>
        <v>0</v>
      </c>
      <c r="R188" s="69">
        <f t="shared" si="28"/>
        <v>0</v>
      </c>
      <c r="S188" s="1"/>
    </row>
    <row r="189" s="37" customFormat="1">
      <c r="A189" s="60" t="s">
        <v>282</v>
      </c>
      <c r="B189" s="87" t="s">
        <v>283</v>
      </c>
      <c r="C189" s="85" t="s">
        <v>31</v>
      </c>
      <c r="D189" s="116" t="s">
        <v>32</v>
      </c>
      <c r="E189" s="117" t="s">
        <v>32</v>
      </c>
      <c r="F189" s="117" t="s">
        <v>32</v>
      </c>
      <c r="G189" s="65">
        <v>0</v>
      </c>
      <c r="H189" s="67">
        <v>0</v>
      </c>
      <c r="I189" s="65">
        <v>0</v>
      </c>
      <c r="J189" s="67">
        <v>0</v>
      </c>
      <c r="K189" s="65">
        <v>0</v>
      </c>
      <c r="L189" s="67">
        <v>0</v>
      </c>
      <c r="M189" s="65">
        <v>0</v>
      </c>
      <c r="N189" s="67">
        <v>0</v>
      </c>
      <c r="O189" s="65">
        <v>0</v>
      </c>
      <c r="P189" s="67">
        <v>0</v>
      </c>
      <c r="Q189" s="68">
        <f t="shared" si="35"/>
        <v>0</v>
      </c>
      <c r="R189" s="69">
        <f t="shared" si="28"/>
        <v>0</v>
      </c>
      <c r="S189" s="1"/>
    </row>
    <row r="190" s="37" customFormat="1">
      <c r="A190" s="60" t="s">
        <v>284</v>
      </c>
      <c r="B190" s="87" t="s">
        <v>285</v>
      </c>
      <c r="C190" s="85" t="s">
        <v>31</v>
      </c>
      <c r="D190" s="116" t="s">
        <v>32</v>
      </c>
      <c r="E190" s="117" t="s">
        <v>32</v>
      </c>
      <c r="F190" s="117" t="s">
        <v>32</v>
      </c>
      <c r="G190" s="65">
        <v>13.879349999999999</v>
      </c>
      <c r="H190" s="67">
        <f t="shared" ref="H190:P190" si="43">H57*1.2</f>
        <v>0</v>
      </c>
      <c r="I190" s="65">
        <f t="shared" si="43"/>
        <v>16.655219999999996</v>
      </c>
      <c r="J190" s="67">
        <f t="shared" si="43"/>
        <v>0</v>
      </c>
      <c r="K190" s="65">
        <f t="shared" si="43"/>
        <v>19.986263999999995</v>
      </c>
      <c r="L190" s="67">
        <f t="shared" si="43"/>
        <v>0</v>
      </c>
      <c r="M190" s="65">
        <f t="shared" si="43"/>
        <v>23.983516799999993</v>
      </c>
      <c r="N190" s="67">
        <f t="shared" si="43"/>
        <v>0</v>
      </c>
      <c r="O190" s="65">
        <f t="shared" si="43"/>
        <v>28.780220159999992</v>
      </c>
      <c r="P190" s="67">
        <f t="shared" si="43"/>
        <v>0</v>
      </c>
      <c r="Q190" s="68">
        <f t="shared" si="35"/>
        <v>103.28457095999997</v>
      </c>
      <c r="R190" s="69">
        <f t="shared" si="28"/>
        <v>0</v>
      </c>
      <c r="S190" s="1"/>
    </row>
    <row r="191" s="37" customFormat="1" ht="31.5">
      <c r="A191" s="60" t="s">
        <v>286</v>
      </c>
      <c r="B191" s="93" t="s">
        <v>287</v>
      </c>
      <c r="C191" s="85" t="s">
        <v>31</v>
      </c>
      <c r="D191" s="116" t="s">
        <v>32</v>
      </c>
      <c r="E191" s="117" t="s">
        <v>32</v>
      </c>
      <c r="F191" s="117" t="s">
        <v>32</v>
      </c>
      <c r="G191" s="65">
        <v>0</v>
      </c>
      <c r="H191" s="67">
        <f t="shared" ref="H191:P193" si="44">H63*1.2</f>
        <v>0</v>
      </c>
      <c r="I191" s="65">
        <f t="shared" si="44"/>
        <v>0</v>
      </c>
      <c r="J191" s="67">
        <f t="shared" si="44"/>
        <v>0</v>
      </c>
      <c r="K191" s="65">
        <f t="shared" si="44"/>
        <v>0</v>
      </c>
      <c r="L191" s="67">
        <f t="shared" si="44"/>
        <v>0</v>
      </c>
      <c r="M191" s="65">
        <f t="shared" si="44"/>
        <v>0</v>
      </c>
      <c r="N191" s="67">
        <f t="shared" si="44"/>
        <v>0</v>
      </c>
      <c r="O191" s="65">
        <f t="shared" si="44"/>
        <v>0</v>
      </c>
      <c r="P191" s="67">
        <f t="shared" si="44"/>
        <v>0</v>
      </c>
      <c r="Q191" s="68">
        <f t="shared" si="35"/>
        <v>0</v>
      </c>
      <c r="R191" s="69">
        <f t="shared" si="28"/>
        <v>0</v>
      </c>
      <c r="S191" s="1"/>
    </row>
    <row r="192" s="37" customFormat="1" ht="31.5">
      <c r="A192" s="60" t="s">
        <v>288</v>
      </c>
      <c r="B192" s="93" t="s">
        <v>289</v>
      </c>
      <c r="C192" s="85" t="s">
        <v>31</v>
      </c>
      <c r="D192" s="116" t="s">
        <v>32</v>
      </c>
      <c r="E192" s="117" t="s">
        <v>32</v>
      </c>
      <c r="F192" s="117" t="s">
        <v>32</v>
      </c>
      <c r="G192" s="65">
        <v>0</v>
      </c>
      <c r="H192" s="67">
        <f t="shared" si="44"/>
        <v>0</v>
      </c>
      <c r="I192" s="65">
        <f t="shared" si="44"/>
        <v>0</v>
      </c>
      <c r="J192" s="67">
        <f t="shared" si="44"/>
        <v>0</v>
      </c>
      <c r="K192" s="65">
        <f t="shared" si="44"/>
        <v>0</v>
      </c>
      <c r="L192" s="67">
        <f t="shared" si="44"/>
        <v>0</v>
      </c>
      <c r="M192" s="65">
        <f t="shared" si="44"/>
        <v>0</v>
      </c>
      <c r="N192" s="67">
        <f t="shared" si="44"/>
        <v>0</v>
      </c>
      <c r="O192" s="65">
        <f t="shared" si="44"/>
        <v>0</v>
      </c>
      <c r="P192" s="67">
        <f t="shared" si="44"/>
        <v>0</v>
      </c>
      <c r="Q192" s="68">
        <f t="shared" si="35"/>
        <v>0</v>
      </c>
      <c r="R192" s="69">
        <f t="shared" si="28"/>
        <v>0</v>
      </c>
      <c r="S192" s="1"/>
    </row>
    <row r="193" s="37" customFormat="1">
      <c r="A193" s="60" t="s">
        <v>290</v>
      </c>
      <c r="B193" s="93" t="s">
        <v>291</v>
      </c>
      <c r="C193" s="85" t="s">
        <v>31</v>
      </c>
      <c r="D193" s="116" t="s">
        <v>32</v>
      </c>
      <c r="E193" s="117" t="s">
        <v>32</v>
      </c>
      <c r="F193" s="117" t="s">
        <v>32</v>
      </c>
      <c r="G193" s="65">
        <v>0</v>
      </c>
      <c r="H193" s="67">
        <f t="shared" si="44"/>
        <v>0</v>
      </c>
      <c r="I193" s="65">
        <f t="shared" si="44"/>
        <v>0</v>
      </c>
      <c r="J193" s="67">
        <f t="shared" si="44"/>
        <v>0</v>
      </c>
      <c r="K193" s="65">
        <f t="shared" si="44"/>
        <v>0</v>
      </c>
      <c r="L193" s="67">
        <f t="shared" si="44"/>
        <v>0</v>
      </c>
      <c r="M193" s="65">
        <f t="shared" si="44"/>
        <v>0</v>
      </c>
      <c r="N193" s="67">
        <f t="shared" si="44"/>
        <v>0</v>
      </c>
      <c r="O193" s="65">
        <f t="shared" si="44"/>
        <v>0</v>
      </c>
      <c r="P193" s="67">
        <f t="shared" si="44"/>
        <v>0</v>
      </c>
      <c r="Q193" s="68">
        <f t="shared" si="35"/>
        <v>0</v>
      </c>
      <c r="R193" s="69">
        <f t="shared" si="28"/>
        <v>0</v>
      </c>
      <c r="S193" s="1"/>
    </row>
    <row r="194" s="37" customFormat="1">
      <c r="A194" s="60" t="s">
        <v>292</v>
      </c>
      <c r="B194" s="93" t="s">
        <v>293</v>
      </c>
      <c r="C194" s="85" t="s">
        <v>31</v>
      </c>
      <c r="D194" s="116" t="s">
        <v>32</v>
      </c>
      <c r="E194" s="117" t="s">
        <v>32</v>
      </c>
      <c r="F194" s="117" t="s">
        <v>32</v>
      </c>
      <c r="G194" s="65">
        <v>5.4882883435582812</v>
      </c>
      <c r="H194" s="67">
        <f t="shared" ref="H194:P194" si="45">H68/1.304</f>
        <v>0</v>
      </c>
      <c r="I194" s="65">
        <f t="shared" si="45"/>
        <v>6.5859460122699369</v>
      </c>
      <c r="J194" s="67">
        <f t="shared" si="45"/>
        <v>0</v>
      </c>
      <c r="K194" s="65">
        <f t="shared" si="45"/>
        <v>7.9031352147239229</v>
      </c>
      <c r="L194" s="67">
        <f t="shared" si="45"/>
        <v>0</v>
      </c>
      <c r="M194" s="65">
        <f t="shared" si="45"/>
        <v>9.4837622576687082</v>
      </c>
      <c r="N194" s="67">
        <f t="shared" si="45"/>
        <v>0</v>
      </c>
      <c r="O194" s="65">
        <f t="shared" si="45"/>
        <v>11.380514709202448</v>
      </c>
      <c r="P194" s="67">
        <f t="shared" si="45"/>
        <v>0</v>
      </c>
      <c r="Q194" s="68">
        <f t="shared" si="35"/>
        <v>40.841646537423301</v>
      </c>
      <c r="R194" s="69">
        <f t="shared" si="28"/>
        <v>0</v>
      </c>
      <c r="S194" s="1"/>
    </row>
    <row r="195" s="37" customFormat="1">
      <c r="A195" s="60" t="s">
        <v>294</v>
      </c>
      <c r="B195" s="93" t="s">
        <v>295</v>
      </c>
      <c r="C195" s="85" t="s">
        <v>31</v>
      </c>
      <c r="D195" s="116" t="s">
        <v>32</v>
      </c>
      <c r="E195" s="117" t="s">
        <v>32</v>
      </c>
      <c r="F195" s="117" t="s">
        <v>32</v>
      </c>
      <c r="G195" s="65">
        <v>1.6684396564417174</v>
      </c>
      <c r="H195" s="67">
        <f t="shared" ref="H195:P195" si="46">H194*0.304</f>
        <v>0</v>
      </c>
      <c r="I195" s="65">
        <f t="shared" si="46"/>
        <v>2.0021275877300608</v>
      </c>
      <c r="J195" s="67">
        <f t="shared" si="46"/>
        <v>0</v>
      </c>
      <c r="K195" s="65">
        <f t="shared" si="46"/>
        <v>2.4025531052760725</v>
      </c>
      <c r="L195" s="67">
        <f t="shared" si="46"/>
        <v>0</v>
      </c>
      <c r="M195" s="65">
        <f t="shared" si="46"/>
        <v>2.883063726331287</v>
      </c>
      <c r="N195" s="67">
        <f t="shared" si="46"/>
        <v>0</v>
      </c>
      <c r="O195" s="65">
        <f t="shared" si="46"/>
        <v>3.4596764715975441</v>
      </c>
      <c r="P195" s="67">
        <f t="shared" si="46"/>
        <v>0</v>
      </c>
      <c r="Q195" s="68">
        <f t="shared" si="35"/>
        <v>12.415860547376681</v>
      </c>
      <c r="R195" s="69">
        <f t="shared" si="28"/>
        <v>0</v>
      </c>
      <c r="S195" s="1"/>
    </row>
    <row r="196" s="37" customFormat="1">
      <c r="A196" s="60" t="s">
        <v>296</v>
      </c>
      <c r="B196" s="93" t="s">
        <v>297</v>
      </c>
      <c r="C196" s="85" t="s">
        <v>31</v>
      </c>
      <c r="D196" s="116" t="s">
        <v>32</v>
      </c>
      <c r="E196" s="117" t="s">
        <v>32</v>
      </c>
      <c r="F196" s="117" t="s">
        <v>32</v>
      </c>
      <c r="G196" s="65">
        <v>2.0298996999999996</v>
      </c>
      <c r="H196" s="67">
        <f t="shared" ref="H196:L196" si="47">H70+H124</f>
        <v>0</v>
      </c>
      <c r="I196" s="65">
        <f>I70+I124+I68*0.2</f>
        <v>2.4358796399999996</v>
      </c>
      <c r="J196" s="67">
        <f t="shared" si="47"/>
        <v>0</v>
      </c>
      <c r="K196" s="65">
        <f>K70+K124+K68*0.2</f>
        <v>2.9230555679999997</v>
      </c>
      <c r="L196" s="67">
        <f t="shared" si="47"/>
        <v>0</v>
      </c>
      <c r="M196" s="65">
        <f>M70+M124+M68*0.2</f>
        <v>3.5076666815999991</v>
      </c>
      <c r="N196" s="67">
        <f t="shared" ref="N196:P196" si="48">N70+N124</f>
        <v>0</v>
      </c>
      <c r="O196" s="65">
        <f>O70+O124+O68*0.2</f>
        <v>4.2092000179199989</v>
      </c>
      <c r="P196" s="67">
        <f t="shared" si="48"/>
        <v>0</v>
      </c>
      <c r="Q196" s="68">
        <f t="shared" si="35"/>
        <v>15.105701607519997</v>
      </c>
      <c r="R196" s="69">
        <f t="shared" si="28"/>
        <v>0</v>
      </c>
      <c r="S196" s="1"/>
    </row>
    <row r="197" s="37" customFormat="1">
      <c r="A197" s="60" t="s">
        <v>298</v>
      </c>
      <c r="B197" s="87" t="s">
        <v>299</v>
      </c>
      <c r="C197" s="85" t="s">
        <v>31</v>
      </c>
      <c r="D197" s="116" t="s">
        <v>32</v>
      </c>
      <c r="E197" s="117" t="s">
        <v>32</v>
      </c>
      <c r="F197" s="117" t="s">
        <v>32</v>
      </c>
      <c r="G197" s="65">
        <v>0</v>
      </c>
      <c r="H197" s="67">
        <v>0</v>
      </c>
      <c r="I197" s="65">
        <f>I124</f>
        <v>0</v>
      </c>
      <c r="J197" s="67">
        <v>0</v>
      </c>
      <c r="K197" s="65">
        <f>K124</f>
        <v>0</v>
      </c>
      <c r="L197" s="67">
        <f>L124</f>
        <v>0</v>
      </c>
      <c r="M197" s="65">
        <f>M124</f>
        <v>0</v>
      </c>
      <c r="N197" s="67">
        <v>0</v>
      </c>
      <c r="O197" s="65">
        <f>O124</f>
        <v>0</v>
      </c>
      <c r="P197" s="67">
        <f>P124</f>
        <v>0</v>
      </c>
      <c r="Q197" s="68">
        <f t="shared" si="35"/>
        <v>0</v>
      </c>
      <c r="R197" s="69">
        <f t="shared" si="28"/>
        <v>0</v>
      </c>
      <c r="S197" s="1"/>
    </row>
    <row r="198" s="37" customFormat="1">
      <c r="A198" s="60" t="s">
        <v>300</v>
      </c>
      <c r="B198" s="93" t="s">
        <v>301</v>
      </c>
      <c r="C198" s="85" t="s">
        <v>31</v>
      </c>
      <c r="D198" s="116" t="s">
        <v>32</v>
      </c>
      <c r="E198" s="117" t="s">
        <v>32</v>
      </c>
      <c r="F198" s="117" t="s">
        <v>32</v>
      </c>
      <c r="G198" s="65">
        <v>14.0482116</v>
      </c>
      <c r="H198" s="67">
        <f>(H60+H61)*1.2</f>
        <v>0</v>
      </c>
      <c r="I198" s="65">
        <f>(I60+I61)*1.2</f>
        <v>16.85785392</v>
      </c>
      <c r="J198" s="67">
        <v>0</v>
      </c>
      <c r="K198" s="65">
        <f>(K60+K61)*1.2</f>
        <v>20.229424703999999</v>
      </c>
      <c r="L198" s="67">
        <f>(L60+L61)*1.2</f>
        <v>0</v>
      </c>
      <c r="M198" s="65">
        <f>(M60+M61)*1.2</f>
        <v>24.2753096448</v>
      </c>
      <c r="N198" s="67">
        <v>0</v>
      </c>
      <c r="O198" s="65">
        <f>(O60+O61)*1.2</f>
        <v>29.130371573759998</v>
      </c>
      <c r="P198" s="67">
        <f>(P60+P61)*1.2</f>
        <v>0</v>
      </c>
      <c r="Q198" s="68">
        <f t="shared" si="35"/>
        <v>104.54117144256</v>
      </c>
      <c r="R198" s="69">
        <f t="shared" si="28"/>
        <v>0</v>
      </c>
      <c r="S198" s="1"/>
    </row>
    <row r="199" s="37" customFormat="1">
      <c r="A199" s="60" t="s">
        <v>302</v>
      </c>
      <c r="B199" s="93" t="s">
        <v>303</v>
      </c>
      <c r="C199" s="85" t="s">
        <v>31</v>
      </c>
      <c r="D199" s="116" t="s">
        <v>32</v>
      </c>
      <c r="E199" s="117" t="s">
        <v>32</v>
      </c>
      <c r="F199" s="117" t="s">
        <v>32</v>
      </c>
      <c r="G199" s="65">
        <v>2.9868804</v>
      </c>
      <c r="H199" s="67">
        <f>H62*1.2</f>
        <v>0</v>
      </c>
      <c r="I199" s="65">
        <f>I62*1.2</f>
        <v>3.5842564800000001</v>
      </c>
      <c r="J199" s="67">
        <v>0</v>
      </c>
      <c r="K199" s="65">
        <f>K62*1.2</f>
        <v>4.3011077760000003</v>
      </c>
      <c r="L199" s="67">
        <f>L62*1.2</f>
        <v>0</v>
      </c>
      <c r="M199" s="65">
        <f>M62*1.2</f>
        <v>5.1613293312000001</v>
      </c>
      <c r="N199" s="67">
        <v>0</v>
      </c>
      <c r="O199" s="65">
        <f>O62*1.2</f>
        <v>6.1935951974399996</v>
      </c>
      <c r="P199" s="67">
        <f>P62*1.2</f>
        <v>0</v>
      </c>
      <c r="Q199" s="68">
        <f t="shared" si="35"/>
        <v>22.227169184640001</v>
      </c>
      <c r="R199" s="69">
        <f t="shared" si="28"/>
        <v>0</v>
      </c>
      <c r="S199" s="1"/>
    </row>
    <row r="200" s="37" customFormat="1">
      <c r="A200" s="60" t="s">
        <v>304</v>
      </c>
      <c r="B200" s="93" t="s">
        <v>305</v>
      </c>
      <c r="C200" s="85" t="s">
        <v>31</v>
      </c>
      <c r="D200" s="116" t="s">
        <v>32</v>
      </c>
      <c r="E200" s="117" t="s">
        <v>32</v>
      </c>
      <c r="F200" s="117" t="s">
        <v>32</v>
      </c>
      <c r="G200" s="65">
        <v>2.7030509999999994</v>
      </c>
      <c r="H200" s="67">
        <f t="shared" ref="H200:P200" si="49">H75*1.2</f>
        <v>0</v>
      </c>
      <c r="I200" s="65">
        <f t="shared" si="49"/>
        <v>3.2436611999999991</v>
      </c>
      <c r="J200" s="67">
        <f t="shared" si="49"/>
        <v>0</v>
      </c>
      <c r="K200" s="65">
        <f t="shared" si="49"/>
        <v>3.8923934399999989</v>
      </c>
      <c r="L200" s="67">
        <f t="shared" si="49"/>
        <v>0</v>
      </c>
      <c r="M200" s="65">
        <f t="shared" si="49"/>
        <v>4.6708721279999983</v>
      </c>
      <c r="N200" s="67">
        <f t="shared" si="49"/>
        <v>0</v>
      </c>
      <c r="O200" s="65">
        <f t="shared" si="49"/>
        <v>5.6050465535999976</v>
      </c>
      <c r="P200" s="67">
        <f t="shared" si="49"/>
        <v>0</v>
      </c>
      <c r="Q200" s="68">
        <f t="shared" si="35"/>
        <v>20.115024321599993</v>
      </c>
      <c r="R200" s="69">
        <f t="shared" si="28"/>
        <v>0</v>
      </c>
      <c r="S200" s="1"/>
    </row>
    <row r="201" s="37" customFormat="1" ht="31.5">
      <c r="A201" s="60" t="s">
        <v>306</v>
      </c>
      <c r="B201" s="93" t="s">
        <v>307</v>
      </c>
      <c r="C201" s="85" t="s">
        <v>31</v>
      </c>
      <c r="D201" s="116" t="s">
        <v>32</v>
      </c>
      <c r="E201" s="117" t="s">
        <v>32</v>
      </c>
      <c r="F201" s="117" t="s">
        <v>32</v>
      </c>
      <c r="G201" s="65">
        <v>0</v>
      </c>
      <c r="H201" s="67">
        <v>0</v>
      </c>
      <c r="I201" s="65">
        <f>I105</f>
        <v>0</v>
      </c>
      <c r="J201" s="67">
        <v>0</v>
      </c>
      <c r="K201" s="65">
        <f>K105</f>
        <v>0</v>
      </c>
      <c r="L201" s="67">
        <v>0</v>
      </c>
      <c r="M201" s="65">
        <f>M105</f>
        <v>0</v>
      </c>
      <c r="N201" s="67">
        <v>0</v>
      </c>
      <c r="O201" s="65">
        <f>O105</f>
        <v>0</v>
      </c>
      <c r="P201" s="67">
        <v>0</v>
      </c>
      <c r="Q201" s="68">
        <f t="shared" si="35"/>
        <v>0</v>
      </c>
      <c r="R201" s="69">
        <f t="shared" si="28"/>
        <v>0</v>
      </c>
      <c r="S201" s="1"/>
    </row>
    <row r="202" s="37" customFormat="1">
      <c r="A202" s="60" t="s">
        <v>308</v>
      </c>
      <c r="B202" s="93" t="s">
        <v>309</v>
      </c>
      <c r="C202" s="85" t="s">
        <v>31</v>
      </c>
      <c r="D202" s="116" t="s">
        <v>32</v>
      </c>
      <c r="E202" s="117" t="s">
        <v>32</v>
      </c>
      <c r="F202" s="117" t="s">
        <v>32</v>
      </c>
      <c r="G202" s="65">
        <v>0.78720000000000001</v>
      </c>
      <c r="H202" s="67">
        <f t="shared" ref="H202:P202" si="50">H76*1.2</f>
        <v>0</v>
      </c>
      <c r="I202" s="65">
        <f t="shared" si="50"/>
        <v>0.94463999999999992</v>
      </c>
      <c r="J202" s="67">
        <f t="shared" si="50"/>
        <v>0</v>
      </c>
      <c r="K202" s="65">
        <f t="shared" si="50"/>
        <v>1.1335679999999999</v>
      </c>
      <c r="L202" s="67">
        <f t="shared" si="50"/>
        <v>0</v>
      </c>
      <c r="M202" s="65">
        <f t="shared" si="50"/>
        <v>1.3602815999999998</v>
      </c>
      <c r="N202" s="67">
        <f t="shared" si="50"/>
        <v>0</v>
      </c>
      <c r="O202" s="65">
        <f t="shared" si="50"/>
        <v>1.6323379199999997</v>
      </c>
      <c r="P202" s="67">
        <f t="shared" si="50"/>
        <v>0</v>
      </c>
      <c r="Q202" s="68">
        <f t="shared" si="35"/>
        <v>5.8580275199999994</v>
      </c>
      <c r="R202" s="69">
        <f t="shared" si="28"/>
        <v>0</v>
      </c>
      <c r="S202" s="1"/>
    </row>
    <row r="203" s="37" customFormat="1" ht="26.25" customHeight="1">
      <c r="A203" s="60" t="s">
        <v>310</v>
      </c>
      <c r="B203" s="115" t="s">
        <v>311</v>
      </c>
      <c r="C203" s="85" t="s">
        <v>31</v>
      </c>
      <c r="D203" s="116" t="s">
        <v>32</v>
      </c>
      <c r="E203" s="117" t="s">
        <v>32</v>
      </c>
      <c r="F203" s="117" t="s">
        <v>32</v>
      </c>
      <c r="G203" s="65">
        <v>0</v>
      </c>
      <c r="H203" s="67">
        <f t="shared" ref="H203:P203" si="51">H204+H205+H209</f>
        <v>0</v>
      </c>
      <c r="I203" s="65">
        <f t="shared" si="51"/>
        <v>0</v>
      </c>
      <c r="J203" s="67">
        <f t="shared" si="51"/>
        <v>0</v>
      </c>
      <c r="K203" s="65">
        <f t="shared" si="51"/>
        <v>0</v>
      </c>
      <c r="L203" s="67">
        <f t="shared" si="51"/>
        <v>0</v>
      </c>
      <c r="M203" s="65">
        <f t="shared" si="51"/>
        <v>0</v>
      </c>
      <c r="N203" s="67">
        <f t="shared" si="51"/>
        <v>0</v>
      </c>
      <c r="O203" s="65">
        <f t="shared" si="51"/>
        <v>0</v>
      </c>
      <c r="P203" s="67">
        <f t="shared" si="51"/>
        <v>0</v>
      </c>
      <c r="Q203" s="68">
        <f t="shared" si="35"/>
        <v>0</v>
      </c>
      <c r="R203" s="69">
        <f t="shared" si="28"/>
        <v>0</v>
      </c>
      <c r="S203" s="1"/>
    </row>
    <row r="204" s="37" customFormat="1">
      <c r="A204" s="60" t="s">
        <v>312</v>
      </c>
      <c r="B204" s="93" t="s">
        <v>313</v>
      </c>
      <c r="C204" s="85" t="s">
        <v>31</v>
      </c>
      <c r="D204" s="116" t="s">
        <v>32</v>
      </c>
      <c r="E204" s="117" t="s">
        <v>32</v>
      </c>
      <c r="F204" s="117" t="s">
        <v>32</v>
      </c>
      <c r="G204" s="65">
        <v>0</v>
      </c>
      <c r="H204" s="67">
        <v>0</v>
      </c>
      <c r="I204" s="65">
        <v>0</v>
      </c>
      <c r="J204" s="67">
        <v>0</v>
      </c>
      <c r="K204" s="65">
        <v>0</v>
      </c>
      <c r="L204" s="67">
        <v>0</v>
      </c>
      <c r="M204" s="65">
        <v>0</v>
      </c>
      <c r="N204" s="67">
        <v>0</v>
      </c>
      <c r="O204" s="65">
        <v>0</v>
      </c>
      <c r="P204" s="67">
        <v>0</v>
      </c>
      <c r="Q204" s="68">
        <f t="shared" si="35"/>
        <v>0</v>
      </c>
      <c r="R204" s="69">
        <f t="shared" si="28"/>
        <v>0</v>
      </c>
      <c r="S204" s="1"/>
    </row>
    <row r="205" s="37" customFormat="1">
      <c r="A205" s="60" t="s">
        <v>314</v>
      </c>
      <c r="B205" s="93" t="s">
        <v>315</v>
      </c>
      <c r="C205" s="85" t="s">
        <v>31</v>
      </c>
      <c r="D205" s="116" t="s">
        <v>32</v>
      </c>
      <c r="E205" s="117" t="s">
        <v>32</v>
      </c>
      <c r="F205" s="117" t="s">
        <v>32</v>
      </c>
      <c r="G205" s="65">
        <v>0</v>
      </c>
      <c r="H205" s="67">
        <v>0</v>
      </c>
      <c r="I205" s="65">
        <v>0</v>
      </c>
      <c r="J205" s="67">
        <v>0</v>
      </c>
      <c r="K205" s="65">
        <v>0</v>
      </c>
      <c r="L205" s="67">
        <v>0</v>
      </c>
      <c r="M205" s="65">
        <v>0</v>
      </c>
      <c r="N205" s="67">
        <v>0</v>
      </c>
      <c r="O205" s="65">
        <v>0</v>
      </c>
      <c r="P205" s="67">
        <v>0</v>
      </c>
      <c r="Q205" s="68">
        <f t="shared" si="35"/>
        <v>0</v>
      </c>
      <c r="R205" s="69">
        <f t="shared" si="28"/>
        <v>0</v>
      </c>
      <c r="S205" s="1"/>
    </row>
    <row r="206" s="37" customFormat="1" ht="34.5" customHeight="1">
      <c r="A206" s="60" t="s">
        <v>316</v>
      </c>
      <c r="B206" s="87" t="s">
        <v>317</v>
      </c>
      <c r="C206" s="85" t="s">
        <v>31</v>
      </c>
      <c r="D206" s="116" t="s">
        <v>32</v>
      </c>
      <c r="E206" s="117" t="s">
        <v>32</v>
      </c>
      <c r="F206" s="117" t="s">
        <v>32</v>
      </c>
      <c r="G206" s="65">
        <v>0</v>
      </c>
      <c r="H206" s="67">
        <f t="shared" ref="H206:P206" si="52">H207+H208</f>
        <v>0</v>
      </c>
      <c r="I206" s="65">
        <f t="shared" si="52"/>
        <v>0</v>
      </c>
      <c r="J206" s="67">
        <f t="shared" si="52"/>
        <v>0</v>
      </c>
      <c r="K206" s="65">
        <f t="shared" si="52"/>
        <v>0</v>
      </c>
      <c r="L206" s="67">
        <f t="shared" si="52"/>
        <v>0</v>
      </c>
      <c r="M206" s="65">
        <f t="shared" si="52"/>
        <v>0</v>
      </c>
      <c r="N206" s="67">
        <f t="shared" si="52"/>
        <v>0</v>
      </c>
      <c r="O206" s="65">
        <f t="shared" si="52"/>
        <v>0</v>
      </c>
      <c r="P206" s="67">
        <f t="shared" si="52"/>
        <v>0</v>
      </c>
      <c r="Q206" s="68">
        <f t="shared" si="35"/>
        <v>0</v>
      </c>
      <c r="R206" s="69">
        <f t="shared" si="28"/>
        <v>0</v>
      </c>
      <c r="S206" s="1"/>
    </row>
    <row r="207" s="37" customFormat="1">
      <c r="A207" s="60" t="s">
        <v>318</v>
      </c>
      <c r="B207" s="94" t="s">
        <v>319</v>
      </c>
      <c r="C207" s="85" t="s">
        <v>31</v>
      </c>
      <c r="D207" s="116" t="s">
        <v>32</v>
      </c>
      <c r="E207" s="117" t="s">
        <v>32</v>
      </c>
      <c r="F207" s="117" t="s">
        <v>32</v>
      </c>
      <c r="G207" s="65">
        <v>0</v>
      </c>
      <c r="H207" s="67">
        <v>0</v>
      </c>
      <c r="I207" s="65">
        <v>0</v>
      </c>
      <c r="J207" s="67">
        <v>0</v>
      </c>
      <c r="K207" s="65">
        <v>0</v>
      </c>
      <c r="L207" s="67">
        <v>0</v>
      </c>
      <c r="M207" s="65">
        <v>0</v>
      </c>
      <c r="N207" s="67">
        <v>0</v>
      </c>
      <c r="O207" s="65">
        <v>0</v>
      </c>
      <c r="P207" s="67">
        <v>0</v>
      </c>
      <c r="Q207" s="68">
        <f t="shared" si="35"/>
        <v>0</v>
      </c>
      <c r="R207" s="69">
        <f t="shared" si="28"/>
        <v>0</v>
      </c>
      <c r="S207" s="1"/>
    </row>
    <row r="208" s="37" customFormat="1">
      <c r="A208" s="60" t="s">
        <v>320</v>
      </c>
      <c r="B208" s="94" t="s">
        <v>321</v>
      </c>
      <c r="C208" s="85" t="s">
        <v>31</v>
      </c>
      <c r="D208" s="116" t="s">
        <v>32</v>
      </c>
      <c r="E208" s="117" t="s">
        <v>32</v>
      </c>
      <c r="F208" s="117" t="s">
        <v>32</v>
      </c>
      <c r="G208" s="65">
        <v>0</v>
      </c>
      <c r="H208" s="67">
        <v>0</v>
      </c>
      <c r="I208" s="65">
        <v>0</v>
      </c>
      <c r="J208" s="67">
        <v>0</v>
      </c>
      <c r="K208" s="65">
        <v>0</v>
      </c>
      <c r="L208" s="67">
        <v>0</v>
      </c>
      <c r="M208" s="65">
        <v>0</v>
      </c>
      <c r="N208" s="67">
        <v>0</v>
      </c>
      <c r="O208" s="65">
        <v>0</v>
      </c>
      <c r="P208" s="67">
        <v>0</v>
      </c>
      <c r="Q208" s="68">
        <f t="shared" si="35"/>
        <v>0</v>
      </c>
      <c r="R208" s="69">
        <f t="shared" si="28"/>
        <v>0</v>
      </c>
      <c r="S208" s="1"/>
    </row>
    <row r="209" s="37" customFormat="1">
      <c r="A209" s="60" t="s">
        <v>322</v>
      </c>
      <c r="B209" s="93" t="s">
        <v>323</v>
      </c>
      <c r="C209" s="85" t="s">
        <v>31</v>
      </c>
      <c r="D209" s="116" t="s">
        <v>32</v>
      </c>
      <c r="E209" s="117" t="s">
        <v>32</v>
      </c>
      <c r="F209" s="117" t="s">
        <v>32</v>
      </c>
      <c r="G209" s="65">
        <v>0</v>
      </c>
      <c r="H209" s="67">
        <v>0</v>
      </c>
      <c r="I209" s="65">
        <v>0</v>
      </c>
      <c r="J209" s="67">
        <v>0</v>
      </c>
      <c r="K209" s="65">
        <v>0</v>
      </c>
      <c r="L209" s="67">
        <v>0</v>
      </c>
      <c r="M209" s="65">
        <v>0</v>
      </c>
      <c r="N209" s="67">
        <v>0</v>
      </c>
      <c r="O209" s="65">
        <v>0</v>
      </c>
      <c r="P209" s="67">
        <v>0</v>
      </c>
      <c r="Q209" s="68">
        <f t="shared" si="35"/>
        <v>0</v>
      </c>
      <c r="R209" s="69">
        <f t="shared" si="28"/>
        <v>0</v>
      </c>
      <c r="S209" s="1"/>
    </row>
    <row r="210" s="37" customFormat="1">
      <c r="A210" s="60" t="s">
        <v>324</v>
      </c>
      <c r="B210" s="115" t="s">
        <v>325</v>
      </c>
      <c r="C210" s="85" t="s">
        <v>31</v>
      </c>
      <c r="D210" s="116" t="s">
        <v>32</v>
      </c>
      <c r="E210" s="117" t="s">
        <v>32</v>
      </c>
      <c r="F210" s="117" t="s">
        <v>32</v>
      </c>
      <c r="G210" s="65">
        <v>19.280399999999997</v>
      </c>
      <c r="H210" s="67">
        <f t="shared" ref="H210:P210" si="53">H211+H218+H219+H220</f>
        <v>0.82733597000000003</v>
      </c>
      <c r="I210" s="65">
        <f t="shared" si="53"/>
        <v>11.306180999999999</v>
      </c>
      <c r="J210" s="67">
        <f t="shared" si="53"/>
        <v>8.2290969416666684</v>
      </c>
      <c r="K210" s="65">
        <f t="shared" si="53"/>
        <v>12.257790999999999</v>
      </c>
      <c r="L210" s="67">
        <f t="shared" si="53"/>
        <v>10.387879699999999</v>
      </c>
      <c r="M210" s="65">
        <f t="shared" si="53"/>
        <v>13.143071000000003</v>
      </c>
      <c r="N210" s="67">
        <f t="shared" si="53"/>
        <v>10.436400000000001</v>
      </c>
      <c r="O210" s="65">
        <f t="shared" si="53"/>
        <v>13.281839999999997</v>
      </c>
      <c r="P210" s="67">
        <f t="shared" si="53"/>
        <v>10.474216000000002</v>
      </c>
      <c r="Q210" s="68">
        <f t="shared" si="35"/>
        <v>69.269283000000001</v>
      </c>
      <c r="R210" s="69">
        <f t="shared" si="28"/>
        <v>40.354928611666672</v>
      </c>
      <c r="S210" s="1"/>
    </row>
    <row r="211" s="37" customFormat="1">
      <c r="A211" s="60" t="s">
        <v>326</v>
      </c>
      <c r="B211" s="93" t="s">
        <v>327</v>
      </c>
      <c r="C211" s="85" t="s">
        <v>31</v>
      </c>
      <c r="D211" s="116" t="s">
        <v>32</v>
      </c>
      <c r="E211" s="117" t="s">
        <v>32</v>
      </c>
      <c r="F211" s="117" t="s">
        <v>32</v>
      </c>
      <c r="G211" s="65">
        <v>19.280399999999997</v>
      </c>
      <c r="H211" s="67">
        <f t="shared" ref="H211:P211" si="54">H212+H213+H214+H215+H216+H217</f>
        <v>0.82733597000000003</v>
      </c>
      <c r="I211" s="65">
        <f t="shared" si="54"/>
        <v>11.306180999999999</v>
      </c>
      <c r="J211" s="67">
        <f t="shared" si="54"/>
        <v>8.2290969416666684</v>
      </c>
      <c r="K211" s="65">
        <f t="shared" si="54"/>
        <v>12.257790999999999</v>
      </c>
      <c r="L211" s="67">
        <f t="shared" si="54"/>
        <v>10.387879699999999</v>
      </c>
      <c r="M211" s="65">
        <f t="shared" si="54"/>
        <v>13.143071000000003</v>
      </c>
      <c r="N211" s="67">
        <f t="shared" si="54"/>
        <v>10.436400000000001</v>
      </c>
      <c r="O211" s="65">
        <f t="shared" si="54"/>
        <v>13.281839999999997</v>
      </c>
      <c r="P211" s="67">
        <f t="shared" si="54"/>
        <v>10.474216000000002</v>
      </c>
      <c r="Q211" s="68">
        <f t="shared" si="35"/>
        <v>69.269283000000001</v>
      </c>
      <c r="R211" s="69">
        <f t="shared" si="28"/>
        <v>40.354928611666672</v>
      </c>
      <c r="S211" s="1"/>
    </row>
    <row r="212" s="37" customFormat="1">
      <c r="A212" s="60" t="s">
        <v>328</v>
      </c>
      <c r="B212" s="87" t="s">
        <v>329</v>
      </c>
      <c r="C212" s="85" t="s">
        <v>31</v>
      </c>
      <c r="D212" s="116" t="s">
        <v>32</v>
      </c>
      <c r="E212" s="117" t="s">
        <v>32</v>
      </c>
      <c r="F212" s="117" t="s">
        <v>32</v>
      </c>
      <c r="G212" s="65">
        <v>19.280399999999997</v>
      </c>
      <c r="H212" s="67">
        <f t="shared" ref="H212:P212" si="55">H373</f>
        <v>0.82733597000000003</v>
      </c>
      <c r="I212" s="65">
        <f t="shared" si="55"/>
        <v>11.306180999999999</v>
      </c>
      <c r="J212" s="67">
        <f t="shared" si="55"/>
        <v>8.2290969416666684</v>
      </c>
      <c r="K212" s="65">
        <f t="shared" si="55"/>
        <v>12.257790999999999</v>
      </c>
      <c r="L212" s="67">
        <f t="shared" si="55"/>
        <v>10.387879699999999</v>
      </c>
      <c r="M212" s="65">
        <f t="shared" si="55"/>
        <v>13.143071000000003</v>
      </c>
      <c r="N212" s="67">
        <f t="shared" si="55"/>
        <v>10.436400000000001</v>
      </c>
      <c r="O212" s="65">
        <f t="shared" si="55"/>
        <v>13.281839999999997</v>
      </c>
      <c r="P212" s="67">
        <f t="shared" si="55"/>
        <v>10.474216000000002</v>
      </c>
      <c r="Q212" s="68">
        <f t="shared" si="35"/>
        <v>69.269283000000001</v>
      </c>
      <c r="R212" s="69">
        <f t="shared" si="28"/>
        <v>40.354928611666672</v>
      </c>
      <c r="S212" s="1"/>
    </row>
    <row r="213" s="37" customFormat="1">
      <c r="A213" s="60" t="s">
        <v>330</v>
      </c>
      <c r="B213" s="87" t="s">
        <v>331</v>
      </c>
      <c r="C213" s="85" t="s">
        <v>31</v>
      </c>
      <c r="D213" s="116" t="s">
        <v>32</v>
      </c>
      <c r="E213" s="117" t="s">
        <v>32</v>
      </c>
      <c r="F213" s="117" t="s">
        <v>32</v>
      </c>
      <c r="G213" s="65">
        <v>0</v>
      </c>
      <c r="H213" s="67">
        <v>0</v>
      </c>
      <c r="I213" s="65">
        <v>0</v>
      </c>
      <c r="J213" s="67">
        <v>0</v>
      </c>
      <c r="K213" s="65">
        <v>0</v>
      </c>
      <c r="L213" s="67">
        <v>0</v>
      </c>
      <c r="M213" s="65">
        <v>0</v>
      </c>
      <c r="N213" s="67">
        <v>0</v>
      </c>
      <c r="O213" s="65">
        <v>0</v>
      </c>
      <c r="P213" s="67">
        <v>0</v>
      </c>
      <c r="Q213" s="68">
        <f t="shared" si="35"/>
        <v>0</v>
      </c>
      <c r="R213" s="69">
        <f t="shared" si="28"/>
        <v>0</v>
      </c>
      <c r="S213" s="1"/>
    </row>
    <row r="214" s="37" customFormat="1" ht="31.5">
      <c r="A214" s="60" t="s">
        <v>332</v>
      </c>
      <c r="B214" s="87" t="s">
        <v>333</v>
      </c>
      <c r="C214" s="85" t="s">
        <v>31</v>
      </c>
      <c r="D214" s="116" t="s">
        <v>32</v>
      </c>
      <c r="E214" s="117" t="s">
        <v>32</v>
      </c>
      <c r="F214" s="117" t="s">
        <v>32</v>
      </c>
      <c r="G214" s="65">
        <v>0</v>
      </c>
      <c r="H214" s="67">
        <v>0</v>
      </c>
      <c r="I214" s="65">
        <v>0</v>
      </c>
      <c r="J214" s="67">
        <v>0</v>
      </c>
      <c r="K214" s="65">
        <v>0</v>
      </c>
      <c r="L214" s="67">
        <v>0</v>
      </c>
      <c r="M214" s="65">
        <v>0</v>
      </c>
      <c r="N214" s="67">
        <v>0</v>
      </c>
      <c r="O214" s="65">
        <v>0</v>
      </c>
      <c r="P214" s="67">
        <v>0</v>
      </c>
      <c r="Q214" s="68">
        <f t="shared" si="35"/>
        <v>0</v>
      </c>
      <c r="R214" s="69">
        <f t="shared" si="28"/>
        <v>0</v>
      </c>
      <c r="S214" s="1"/>
    </row>
    <row r="215" s="37" customFormat="1">
      <c r="A215" s="60" t="s">
        <v>334</v>
      </c>
      <c r="B215" s="87" t="s">
        <v>335</v>
      </c>
      <c r="C215" s="85" t="s">
        <v>31</v>
      </c>
      <c r="D215" s="116" t="s">
        <v>32</v>
      </c>
      <c r="E215" s="117" t="s">
        <v>32</v>
      </c>
      <c r="F215" s="117" t="s">
        <v>32</v>
      </c>
      <c r="G215" s="65">
        <v>0</v>
      </c>
      <c r="H215" s="67">
        <v>0</v>
      </c>
      <c r="I215" s="65">
        <v>0</v>
      </c>
      <c r="J215" s="67">
        <v>0</v>
      </c>
      <c r="K215" s="65">
        <v>0</v>
      </c>
      <c r="L215" s="67">
        <v>0</v>
      </c>
      <c r="M215" s="65">
        <v>0</v>
      </c>
      <c r="N215" s="67">
        <v>0</v>
      </c>
      <c r="O215" s="65">
        <v>0</v>
      </c>
      <c r="P215" s="67">
        <v>0</v>
      </c>
      <c r="Q215" s="68">
        <f t="shared" si="35"/>
        <v>0</v>
      </c>
      <c r="R215" s="69">
        <f t="shared" si="28"/>
        <v>0</v>
      </c>
      <c r="S215" s="1"/>
    </row>
    <row r="216" s="37" customFormat="1">
      <c r="A216" s="60" t="s">
        <v>336</v>
      </c>
      <c r="B216" s="87" t="s">
        <v>337</v>
      </c>
      <c r="C216" s="85" t="s">
        <v>31</v>
      </c>
      <c r="D216" s="116" t="s">
        <v>32</v>
      </c>
      <c r="E216" s="117" t="s">
        <v>32</v>
      </c>
      <c r="F216" s="117" t="s">
        <v>32</v>
      </c>
      <c r="G216" s="65">
        <v>0</v>
      </c>
      <c r="H216" s="67">
        <v>0</v>
      </c>
      <c r="I216" s="65">
        <v>0</v>
      </c>
      <c r="J216" s="67">
        <v>0</v>
      </c>
      <c r="K216" s="65">
        <v>0</v>
      </c>
      <c r="L216" s="67">
        <v>0</v>
      </c>
      <c r="M216" s="65">
        <v>0</v>
      </c>
      <c r="N216" s="67">
        <v>0</v>
      </c>
      <c r="O216" s="65">
        <v>0</v>
      </c>
      <c r="P216" s="67">
        <v>0</v>
      </c>
      <c r="Q216" s="68">
        <f t="shared" si="35"/>
        <v>0</v>
      </c>
      <c r="R216" s="69">
        <f t="shared" ref="R216:R279" si="56">P216+N216+L216+J216+H216</f>
        <v>0</v>
      </c>
      <c r="S216" s="1"/>
    </row>
    <row r="217" s="37" customFormat="1">
      <c r="A217" s="60" t="s">
        <v>338</v>
      </c>
      <c r="B217" s="87" t="s">
        <v>339</v>
      </c>
      <c r="C217" s="85" t="s">
        <v>31</v>
      </c>
      <c r="D217" s="116" t="s">
        <v>32</v>
      </c>
      <c r="E217" s="117" t="s">
        <v>32</v>
      </c>
      <c r="F217" s="117" t="s">
        <v>32</v>
      </c>
      <c r="G217" s="65">
        <v>0</v>
      </c>
      <c r="H217" s="67">
        <v>0</v>
      </c>
      <c r="I217" s="65">
        <v>0</v>
      </c>
      <c r="J217" s="67">
        <v>0</v>
      </c>
      <c r="K217" s="65">
        <v>0</v>
      </c>
      <c r="L217" s="67">
        <v>0</v>
      </c>
      <c r="M217" s="65">
        <v>0</v>
      </c>
      <c r="N217" s="67">
        <v>0</v>
      </c>
      <c r="O217" s="65">
        <v>0</v>
      </c>
      <c r="P217" s="67">
        <v>0</v>
      </c>
      <c r="Q217" s="68">
        <f t="shared" si="35"/>
        <v>0</v>
      </c>
      <c r="R217" s="69">
        <f t="shared" si="56"/>
        <v>0</v>
      </c>
      <c r="S217" s="1"/>
    </row>
    <row r="218" s="37" customFormat="1">
      <c r="A218" s="60" t="s">
        <v>340</v>
      </c>
      <c r="B218" s="93" t="s">
        <v>341</v>
      </c>
      <c r="C218" s="85" t="s">
        <v>31</v>
      </c>
      <c r="D218" s="116" t="s">
        <v>32</v>
      </c>
      <c r="E218" s="117" t="s">
        <v>32</v>
      </c>
      <c r="F218" s="117" t="s">
        <v>32</v>
      </c>
      <c r="G218" s="65">
        <v>0</v>
      </c>
      <c r="H218" s="67">
        <v>0</v>
      </c>
      <c r="I218" s="65">
        <v>0</v>
      </c>
      <c r="J218" s="67">
        <v>0</v>
      </c>
      <c r="K218" s="65">
        <v>0</v>
      </c>
      <c r="L218" s="67">
        <v>0</v>
      </c>
      <c r="M218" s="65">
        <v>0</v>
      </c>
      <c r="N218" s="67">
        <v>0</v>
      </c>
      <c r="O218" s="65">
        <v>0</v>
      </c>
      <c r="P218" s="67">
        <v>0</v>
      </c>
      <c r="Q218" s="68">
        <f t="shared" si="35"/>
        <v>0</v>
      </c>
      <c r="R218" s="69">
        <f t="shared" si="56"/>
        <v>0</v>
      </c>
      <c r="S218" s="1"/>
    </row>
    <row r="219" s="37" customFormat="1">
      <c r="A219" s="60" t="s">
        <v>342</v>
      </c>
      <c r="B219" s="93" t="s">
        <v>343</v>
      </c>
      <c r="C219" s="85" t="s">
        <v>31</v>
      </c>
      <c r="D219" s="116" t="s">
        <v>32</v>
      </c>
      <c r="E219" s="117" t="s">
        <v>32</v>
      </c>
      <c r="F219" s="117" t="s">
        <v>32</v>
      </c>
      <c r="G219" s="65">
        <v>0</v>
      </c>
      <c r="H219" s="67">
        <v>0</v>
      </c>
      <c r="I219" s="65">
        <v>0</v>
      </c>
      <c r="J219" s="67">
        <v>0</v>
      </c>
      <c r="K219" s="65">
        <v>0</v>
      </c>
      <c r="L219" s="67">
        <v>0</v>
      </c>
      <c r="M219" s="65">
        <v>0</v>
      </c>
      <c r="N219" s="67">
        <v>0</v>
      </c>
      <c r="O219" s="65">
        <v>0</v>
      </c>
      <c r="P219" s="67">
        <v>0</v>
      </c>
      <c r="Q219" s="68">
        <f t="shared" si="35"/>
        <v>0</v>
      </c>
      <c r="R219" s="69">
        <f t="shared" si="56"/>
        <v>0</v>
      </c>
      <c r="S219" s="1"/>
    </row>
    <row r="220" s="37" customFormat="1">
      <c r="A220" s="60" t="s">
        <v>344</v>
      </c>
      <c r="B220" s="93" t="s">
        <v>123</v>
      </c>
      <c r="C220" s="85" t="s">
        <v>32</v>
      </c>
      <c r="D220" s="116" t="s">
        <v>32</v>
      </c>
      <c r="E220" s="117" t="s">
        <v>32</v>
      </c>
      <c r="F220" s="117" t="s">
        <v>32</v>
      </c>
      <c r="G220" s="65">
        <v>0</v>
      </c>
      <c r="H220" s="67">
        <v>0</v>
      </c>
      <c r="I220" s="65">
        <v>0</v>
      </c>
      <c r="J220" s="67">
        <v>0</v>
      </c>
      <c r="K220" s="65">
        <v>0</v>
      </c>
      <c r="L220" s="67">
        <v>0</v>
      </c>
      <c r="M220" s="65">
        <v>0</v>
      </c>
      <c r="N220" s="67">
        <v>0</v>
      </c>
      <c r="O220" s="65">
        <v>0</v>
      </c>
      <c r="P220" s="67">
        <v>0</v>
      </c>
      <c r="Q220" s="68">
        <f t="shared" si="35"/>
        <v>0</v>
      </c>
      <c r="R220" s="69">
        <f t="shared" si="56"/>
        <v>0</v>
      </c>
      <c r="S220" s="1"/>
    </row>
    <row r="221" s="37" customFormat="1" ht="31.5">
      <c r="A221" s="60" t="s">
        <v>345</v>
      </c>
      <c r="B221" s="93" t="s">
        <v>346</v>
      </c>
      <c r="C221" s="85" t="s">
        <v>31</v>
      </c>
      <c r="D221" s="116" t="s">
        <v>32</v>
      </c>
      <c r="E221" s="117" t="s">
        <v>32</v>
      </c>
      <c r="F221" s="117" t="s">
        <v>32</v>
      </c>
      <c r="G221" s="65">
        <v>0</v>
      </c>
      <c r="H221" s="67">
        <v>0</v>
      </c>
      <c r="I221" s="65">
        <v>0</v>
      </c>
      <c r="J221" s="67">
        <v>0</v>
      </c>
      <c r="K221" s="65">
        <v>0</v>
      </c>
      <c r="L221" s="67">
        <v>0</v>
      </c>
      <c r="M221" s="65">
        <v>0</v>
      </c>
      <c r="N221" s="67">
        <v>0</v>
      </c>
      <c r="O221" s="65">
        <v>0</v>
      </c>
      <c r="P221" s="67">
        <v>0</v>
      </c>
      <c r="Q221" s="68">
        <f t="shared" si="35"/>
        <v>0</v>
      </c>
      <c r="R221" s="69">
        <f t="shared" si="56"/>
        <v>0</v>
      </c>
      <c r="S221" s="1"/>
    </row>
    <row r="222" s="37" customFormat="1">
      <c r="A222" s="60" t="s">
        <v>347</v>
      </c>
      <c r="B222" s="115" t="s">
        <v>348</v>
      </c>
      <c r="C222" s="85" t="s">
        <v>31</v>
      </c>
      <c r="D222" s="116" t="s">
        <v>32</v>
      </c>
      <c r="E222" s="117" t="s">
        <v>32</v>
      </c>
      <c r="F222" s="117" t="s">
        <v>32</v>
      </c>
      <c r="G222" s="65">
        <v>0</v>
      </c>
      <c r="H222" s="67">
        <f t="shared" ref="H222:L222" si="57">SUM(H223:H224,H228,H229,H232,H233,H234)</f>
        <v>0</v>
      </c>
      <c r="I222" s="65">
        <f>SUM(I223:I224,I228,I229,I232,I233,I234)</f>
        <v>-6</v>
      </c>
      <c r="J222" s="67">
        <f t="shared" si="57"/>
        <v>0</v>
      </c>
      <c r="K222" s="65">
        <f t="shared" si="57"/>
        <v>-7.1999999999999993</v>
      </c>
      <c r="L222" s="67">
        <f t="shared" si="57"/>
        <v>0</v>
      </c>
      <c r="M222" s="65">
        <f>SUM(M223:M224,M228,M229,M232,M233,M234)</f>
        <v>-8.6399999999999988</v>
      </c>
      <c r="N222" s="67">
        <f t="shared" ref="N222:P222" si="58">SUM(N223:N224,N228,N229,N232,N233,N234)</f>
        <v>0</v>
      </c>
      <c r="O222" s="65">
        <f t="shared" si="58"/>
        <v>-10.367999999999999</v>
      </c>
      <c r="P222" s="67">
        <f t="shared" si="58"/>
        <v>0</v>
      </c>
      <c r="Q222" s="68">
        <f t="shared" si="35"/>
        <v>-32.207999999999998</v>
      </c>
      <c r="R222" s="69">
        <f t="shared" si="56"/>
        <v>0</v>
      </c>
      <c r="S222" s="1"/>
    </row>
    <row r="223" s="37" customFormat="1">
      <c r="A223" s="60" t="s">
        <v>349</v>
      </c>
      <c r="B223" s="93" t="s">
        <v>350</v>
      </c>
      <c r="C223" s="85" t="s">
        <v>31</v>
      </c>
      <c r="D223" s="116" t="s">
        <v>32</v>
      </c>
      <c r="E223" s="117" t="s">
        <v>32</v>
      </c>
      <c r="F223" s="117" t="s">
        <v>32</v>
      </c>
      <c r="G223" s="65">
        <v>0</v>
      </c>
      <c r="H223" s="67">
        <f t="shared" ref="H223:P223" si="59">H99</f>
        <v>0</v>
      </c>
      <c r="I223" s="65">
        <f t="shared" si="59"/>
        <v>0</v>
      </c>
      <c r="J223" s="67">
        <f t="shared" si="59"/>
        <v>0</v>
      </c>
      <c r="K223" s="65">
        <f t="shared" si="59"/>
        <v>0</v>
      </c>
      <c r="L223" s="67">
        <f t="shared" si="59"/>
        <v>0</v>
      </c>
      <c r="M223" s="65">
        <f t="shared" si="59"/>
        <v>0</v>
      </c>
      <c r="N223" s="67">
        <f t="shared" si="59"/>
        <v>0</v>
      </c>
      <c r="O223" s="65">
        <f t="shared" si="59"/>
        <v>0</v>
      </c>
      <c r="P223" s="67">
        <f t="shared" si="59"/>
        <v>0</v>
      </c>
      <c r="Q223" s="68">
        <f t="shared" si="35"/>
        <v>0</v>
      </c>
      <c r="R223" s="69">
        <f t="shared" si="56"/>
        <v>0</v>
      </c>
      <c r="S223" s="1"/>
    </row>
    <row r="224" s="37" customFormat="1">
      <c r="A224" s="60" t="s">
        <v>351</v>
      </c>
      <c r="B224" s="93" t="s">
        <v>352</v>
      </c>
      <c r="C224" s="85" t="s">
        <v>31</v>
      </c>
      <c r="D224" s="116" t="s">
        <v>32</v>
      </c>
      <c r="E224" s="117" t="s">
        <v>32</v>
      </c>
      <c r="F224" s="117" t="s">
        <v>32</v>
      </c>
      <c r="G224" s="65">
        <v>0</v>
      </c>
      <c r="H224" s="67">
        <f t="shared" ref="H224:P224" si="60">SUM(H225:H227)</f>
        <v>0</v>
      </c>
      <c r="I224" s="65">
        <f t="shared" si="60"/>
        <v>-6</v>
      </c>
      <c r="J224" s="67">
        <f t="shared" si="60"/>
        <v>0</v>
      </c>
      <c r="K224" s="65">
        <f t="shared" si="60"/>
        <v>-7.1999999999999993</v>
      </c>
      <c r="L224" s="67">
        <f t="shared" si="60"/>
        <v>0</v>
      </c>
      <c r="M224" s="65">
        <f t="shared" si="60"/>
        <v>-8.6399999999999988</v>
      </c>
      <c r="N224" s="67">
        <f t="shared" si="60"/>
        <v>0</v>
      </c>
      <c r="O224" s="65">
        <f t="shared" si="60"/>
        <v>-10.367999999999999</v>
      </c>
      <c r="P224" s="67">
        <f t="shared" si="60"/>
        <v>0</v>
      </c>
      <c r="Q224" s="68">
        <f t="shared" si="35"/>
        <v>-32.207999999999998</v>
      </c>
      <c r="R224" s="69">
        <f t="shared" si="56"/>
        <v>0</v>
      </c>
      <c r="S224" s="1"/>
    </row>
    <row r="225" s="37" customFormat="1">
      <c r="A225" s="60" t="s">
        <v>353</v>
      </c>
      <c r="B225" s="87" t="s">
        <v>354</v>
      </c>
      <c r="C225" s="85" t="s">
        <v>31</v>
      </c>
      <c r="D225" s="116" t="s">
        <v>32</v>
      </c>
      <c r="E225" s="117" t="s">
        <v>32</v>
      </c>
      <c r="F225" s="117" t="s">
        <v>32</v>
      </c>
      <c r="G225" s="65">
        <v>0</v>
      </c>
      <c r="H225" s="67">
        <v>0</v>
      </c>
      <c r="I225" s="65">
        <v>0</v>
      </c>
      <c r="J225" s="67">
        <v>0</v>
      </c>
      <c r="K225" s="65">
        <v>0</v>
      </c>
      <c r="L225" s="67">
        <v>0</v>
      </c>
      <c r="M225" s="65">
        <v>0</v>
      </c>
      <c r="N225" s="67">
        <v>0</v>
      </c>
      <c r="O225" s="65">
        <v>0</v>
      </c>
      <c r="P225" s="67">
        <v>0</v>
      </c>
      <c r="Q225" s="68">
        <f t="shared" si="35"/>
        <v>0</v>
      </c>
      <c r="R225" s="69">
        <f t="shared" si="56"/>
        <v>0</v>
      </c>
      <c r="S225" s="1"/>
    </row>
    <row r="226" s="37" customFormat="1">
      <c r="A226" s="60" t="s">
        <v>355</v>
      </c>
      <c r="B226" s="87" t="s">
        <v>356</v>
      </c>
      <c r="C226" s="85" t="s">
        <v>31</v>
      </c>
      <c r="D226" s="116" t="s">
        <v>32</v>
      </c>
      <c r="E226" s="117" t="s">
        <v>32</v>
      </c>
      <c r="F226" s="117" t="s">
        <v>32</v>
      </c>
      <c r="G226" s="65">
        <v>0</v>
      </c>
      <c r="H226" s="67">
        <f t="shared" ref="H226:P226" si="61">H163-H161</f>
        <v>0</v>
      </c>
      <c r="I226" s="65">
        <f t="shared" si="61"/>
        <v>-6</v>
      </c>
      <c r="J226" s="67">
        <f t="shared" si="61"/>
        <v>0</v>
      </c>
      <c r="K226" s="65">
        <f t="shared" si="61"/>
        <v>-7.1999999999999993</v>
      </c>
      <c r="L226" s="67">
        <f t="shared" si="61"/>
        <v>0</v>
      </c>
      <c r="M226" s="65">
        <f t="shared" si="61"/>
        <v>-8.6399999999999988</v>
      </c>
      <c r="N226" s="67">
        <f t="shared" si="61"/>
        <v>0</v>
      </c>
      <c r="O226" s="65">
        <f t="shared" si="61"/>
        <v>-10.367999999999999</v>
      </c>
      <c r="P226" s="67">
        <f t="shared" si="61"/>
        <v>0</v>
      </c>
      <c r="Q226" s="68">
        <f t="shared" si="35"/>
        <v>-32.207999999999998</v>
      </c>
      <c r="R226" s="69">
        <f t="shared" si="56"/>
        <v>0</v>
      </c>
      <c r="S226" s="1"/>
    </row>
    <row r="227" s="37" customFormat="1">
      <c r="A227" s="60" t="s">
        <v>357</v>
      </c>
      <c r="B227" s="87" t="s">
        <v>358</v>
      </c>
      <c r="C227" s="85" t="s">
        <v>31</v>
      </c>
      <c r="D227" s="116" t="s">
        <v>32</v>
      </c>
      <c r="E227" s="117" t="s">
        <v>32</v>
      </c>
      <c r="F227" s="117" t="s">
        <v>32</v>
      </c>
      <c r="G227" s="65">
        <v>0</v>
      </c>
      <c r="H227" s="67">
        <v>0</v>
      </c>
      <c r="I227" s="65">
        <v>0</v>
      </c>
      <c r="J227" s="67">
        <v>0</v>
      </c>
      <c r="K227" s="65">
        <v>0</v>
      </c>
      <c r="L227" s="67">
        <v>0</v>
      </c>
      <c r="M227" s="65">
        <v>0</v>
      </c>
      <c r="N227" s="67">
        <v>0</v>
      </c>
      <c r="O227" s="65">
        <v>0</v>
      </c>
      <c r="P227" s="67">
        <v>0</v>
      </c>
      <c r="Q227" s="68">
        <f t="shared" si="35"/>
        <v>0</v>
      </c>
      <c r="R227" s="69">
        <f t="shared" si="56"/>
        <v>0</v>
      </c>
      <c r="S227" s="1"/>
    </row>
    <row r="228" s="37" customFormat="1">
      <c r="A228" s="60" t="s">
        <v>359</v>
      </c>
      <c r="B228" s="93" t="s">
        <v>360</v>
      </c>
      <c r="C228" s="85" t="s">
        <v>31</v>
      </c>
      <c r="D228" s="116" t="s">
        <v>32</v>
      </c>
      <c r="E228" s="117" t="s">
        <v>32</v>
      </c>
      <c r="F228" s="117" t="s">
        <v>32</v>
      </c>
      <c r="G228" s="65">
        <v>0</v>
      </c>
      <c r="H228" s="67">
        <v>0</v>
      </c>
      <c r="I228" s="65">
        <v>0</v>
      </c>
      <c r="J228" s="67">
        <v>0</v>
      </c>
      <c r="K228" s="65">
        <v>0</v>
      </c>
      <c r="L228" s="67">
        <v>0</v>
      </c>
      <c r="M228" s="65">
        <v>0</v>
      </c>
      <c r="N228" s="67">
        <v>0</v>
      </c>
      <c r="O228" s="65">
        <v>0</v>
      </c>
      <c r="P228" s="67">
        <v>0</v>
      </c>
      <c r="Q228" s="68">
        <f t="shared" si="35"/>
        <v>0</v>
      </c>
      <c r="R228" s="69">
        <f t="shared" si="56"/>
        <v>0</v>
      </c>
      <c r="S228" s="1"/>
    </row>
    <row r="229" s="37" customFormat="1" ht="16.5" customHeight="1">
      <c r="A229" s="60" t="s">
        <v>361</v>
      </c>
      <c r="B229" s="93" t="s">
        <v>362</v>
      </c>
      <c r="C229" s="85" t="s">
        <v>31</v>
      </c>
      <c r="D229" s="116" t="s">
        <v>32</v>
      </c>
      <c r="E229" s="117" t="s">
        <v>32</v>
      </c>
      <c r="F229" s="117" t="s">
        <v>32</v>
      </c>
      <c r="G229" s="65">
        <v>0</v>
      </c>
      <c r="H229" s="67">
        <f t="shared" ref="H229:P229" si="62">SUM(H230:H231)</f>
        <v>0</v>
      </c>
      <c r="I229" s="65">
        <f t="shared" si="62"/>
        <v>0</v>
      </c>
      <c r="J229" s="67">
        <f t="shared" si="62"/>
        <v>0</v>
      </c>
      <c r="K229" s="65">
        <f t="shared" si="62"/>
        <v>0</v>
      </c>
      <c r="L229" s="67">
        <f t="shared" si="62"/>
        <v>0</v>
      </c>
      <c r="M229" s="65">
        <f t="shared" si="62"/>
        <v>0</v>
      </c>
      <c r="N229" s="67">
        <f t="shared" si="62"/>
        <v>0</v>
      </c>
      <c r="O229" s="65">
        <f t="shared" si="62"/>
        <v>0</v>
      </c>
      <c r="P229" s="67">
        <f t="shared" si="62"/>
        <v>0</v>
      </c>
      <c r="Q229" s="68">
        <f t="shared" si="35"/>
        <v>0</v>
      </c>
      <c r="R229" s="69">
        <f t="shared" si="56"/>
        <v>0</v>
      </c>
      <c r="S229" s="1"/>
    </row>
    <row r="230" s="37" customFormat="1">
      <c r="A230" s="60" t="s">
        <v>363</v>
      </c>
      <c r="B230" s="87" t="s">
        <v>364</v>
      </c>
      <c r="C230" s="85" t="s">
        <v>31</v>
      </c>
      <c r="D230" s="116" t="s">
        <v>32</v>
      </c>
      <c r="E230" s="117" t="s">
        <v>32</v>
      </c>
      <c r="F230" s="117" t="s">
        <v>32</v>
      </c>
      <c r="G230" s="65">
        <v>0</v>
      </c>
      <c r="H230" s="67">
        <v>0</v>
      </c>
      <c r="I230" s="65">
        <v>0</v>
      </c>
      <c r="J230" s="67">
        <v>0</v>
      </c>
      <c r="K230" s="65">
        <v>0</v>
      </c>
      <c r="L230" s="67">
        <v>0</v>
      </c>
      <c r="M230" s="65">
        <v>0</v>
      </c>
      <c r="N230" s="67">
        <v>0</v>
      </c>
      <c r="O230" s="65">
        <v>0</v>
      </c>
      <c r="P230" s="67">
        <v>0</v>
      </c>
      <c r="Q230" s="68">
        <f t="shared" si="35"/>
        <v>0</v>
      </c>
      <c r="R230" s="69">
        <f t="shared" si="56"/>
        <v>0</v>
      </c>
      <c r="S230" s="1"/>
    </row>
    <row r="231" s="37" customFormat="1">
      <c r="A231" s="60" t="s">
        <v>365</v>
      </c>
      <c r="B231" s="87" t="s">
        <v>366</v>
      </c>
      <c r="C231" s="85" t="s">
        <v>31</v>
      </c>
      <c r="D231" s="116" t="s">
        <v>32</v>
      </c>
      <c r="E231" s="117" t="s">
        <v>32</v>
      </c>
      <c r="F231" s="117" t="s">
        <v>32</v>
      </c>
      <c r="G231" s="65">
        <v>0</v>
      </c>
      <c r="H231" s="67">
        <v>0</v>
      </c>
      <c r="I231" s="65">
        <v>0</v>
      </c>
      <c r="J231" s="67">
        <v>0</v>
      </c>
      <c r="K231" s="65">
        <v>0</v>
      </c>
      <c r="L231" s="67">
        <v>0</v>
      </c>
      <c r="M231" s="65">
        <v>0</v>
      </c>
      <c r="N231" s="67">
        <v>0</v>
      </c>
      <c r="O231" s="65">
        <v>0</v>
      </c>
      <c r="P231" s="67">
        <v>0</v>
      </c>
      <c r="Q231" s="68">
        <f t="shared" ref="Q231:Q294" si="63">G231+I231+K231+M231+O231</f>
        <v>0</v>
      </c>
      <c r="R231" s="69">
        <f t="shared" si="56"/>
        <v>0</v>
      </c>
      <c r="S231" s="1"/>
    </row>
    <row r="232" s="37" customFormat="1">
      <c r="A232" s="60" t="s">
        <v>367</v>
      </c>
      <c r="B232" s="93" t="s">
        <v>368</v>
      </c>
      <c r="C232" s="85" t="s">
        <v>31</v>
      </c>
      <c r="D232" s="116" t="s">
        <v>32</v>
      </c>
      <c r="E232" s="117" t="s">
        <v>32</v>
      </c>
      <c r="F232" s="117" t="s">
        <v>32</v>
      </c>
      <c r="G232" s="65">
        <v>0</v>
      </c>
      <c r="H232" s="67">
        <v>0</v>
      </c>
      <c r="I232" s="65">
        <v>0</v>
      </c>
      <c r="J232" s="67">
        <v>0</v>
      </c>
      <c r="K232" s="65">
        <v>0</v>
      </c>
      <c r="L232" s="67">
        <v>0</v>
      </c>
      <c r="M232" s="65">
        <v>0</v>
      </c>
      <c r="N232" s="67">
        <v>0</v>
      </c>
      <c r="O232" s="65">
        <v>0</v>
      </c>
      <c r="P232" s="67">
        <v>0</v>
      </c>
      <c r="Q232" s="68">
        <f t="shared" si="63"/>
        <v>0</v>
      </c>
      <c r="R232" s="69">
        <f t="shared" si="56"/>
        <v>0</v>
      </c>
      <c r="S232" s="1"/>
    </row>
    <row r="233" s="37" customFormat="1">
      <c r="A233" s="60" t="s">
        <v>369</v>
      </c>
      <c r="B233" s="93" t="s">
        <v>370</v>
      </c>
      <c r="C233" s="85" t="s">
        <v>31</v>
      </c>
      <c r="D233" s="116" t="s">
        <v>32</v>
      </c>
      <c r="E233" s="117" t="s">
        <v>32</v>
      </c>
      <c r="F233" s="117" t="s">
        <v>32</v>
      </c>
      <c r="G233" s="65">
        <v>0</v>
      </c>
      <c r="H233" s="67">
        <v>0</v>
      </c>
      <c r="I233" s="65">
        <v>0</v>
      </c>
      <c r="J233" s="67">
        <v>0</v>
      </c>
      <c r="K233" s="65">
        <v>0</v>
      </c>
      <c r="L233" s="67">
        <v>0</v>
      </c>
      <c r="M233" s="65">
        <v>0</v>
      </c>
      <c r="N233" s="67">
        <v>0</v>
      </c>
      <c r="O233" s="65">
        <v>0</v>
      </c>
      <c r="P233" s="67">
        <v>0</v>
      </c>
      <c r="Q233" s="68">
        <f t="shared" si="63"/>
        <v>0</v>
      </c>
      <c r="R233" s="69">
        <f t="shared" si="56"/>
        <v>0</v>
      </c>
      <c r="S233" s="1"/>
    </row>
    <row r="234" s="37" customFormat="1">
      <c r="A234" s="60" t="s">
        <v>371</v>
      </c>
      <c r="B234" s="93" t="s">
        <v>372</v>
      </c>
      <c r="C234" s="85" t="s">
        <v>31</v>
      </c>
      <c r="D234" s="116" t="s">
        <v>32</v>
      </c>
      <c r="E234" s="117" t="s">
        <v>32</v>
      </c>
      <c r="F234" s="117" t="s">
        <v>32</v>
      </c>
      <c r="G234" s="65">
        <v>0</v>
      </c>
      <c r="H234" s="67">
        <v>0</v>
      </c>
      <c r="I234" s="65">
        <v>0</v>
      </c>
      <c r="J234" s="67">
        <v>0</v>
      </c>
      <c r="K234" s="65">
        <v>0</v>
      </c>
      <c r="L234" s="67">
        <v>0</v>
      </c>
      <c r="M234" s="65">
        <v>0</v>
      </c>
      <c r="N234" s="67">
        <v>0</v>
      </c>
      <c r="O234" s="65">
        <v>0</v>
      </c>
      <c r="P234" s="67">
        <v>0</v>
      </c>
      <c r="Q234" s="68">
        <f t="shared" si="63"/>
        <v>0</v>
      </c>
      <c r="R234" s="69">
        <f t="shared" si="56"/>
        <v>0</v>
      </c>
      <c r="S234" s="1"/>
    </row>
    <row r="235" s="37" customFormat="1">
      <c r="A235" s="60" t="s">
        <v>373</v>
      </c>
      <c r="B235" s="115" t="s">
        <v>374</v>
      </c>
      <c r="C235" s="85" t="s">
        <v>31</v>
      </c>
      <c r="D235" s="116" t="s">
        <v>32</v>
      </c>
      <c r="E235" s="117" t="s">
        <v>32</v>
      </c>
      <c r="F235" s="117" t="s">
        <v>32</v>
      </c>
      <c r="G235" s="65">
        <v>0</v>
      </c>
      <c r="H235" s="67">
        <f t="shared" ref="H235:L235" si="64">H236+H240+H241</f>
        <v>0</v>
      </c>
      <c r="I235" s="65">
        <f>I236+I240+I241</f>
        <v>0</v>
      </c>
      <c r="J235" s="67">
        <f t="shared" si="64"/>
        <v>0</v>
      </c>
      <c r="K235" s="65">
        <f t="shared" si="64"/>
        <v>0</v>
      </c>
      <c r="L235" s="67">
        <f t="shared" si="64"/>
        <v>0</v>
      </c>
      <c r="M235" s="65">
        <f>M236+M240+M241</f>
        <v>0</v>
      </c>
      <c r="N235" s="67">
        <f t="shared" ref="N235:P235" si="65">N236+N240+N241</f>
        <v>0</v>
      </c>
      <c r="O235" s="65">
        <f t="shared" si="65"/>
        <v>0</v>
      </c>
      <c r="P235" s="67">
        <f t="shared" si="65"/>
        <v>0</v>
      </c>
      <c r="Q235" s="68">
        <f t="shared" si="63"/>
        <v>0</v>
      </c>
      <c r="R235" s="69">
        <f t="shared" si="56"/>
        <v>0</v>
      </c>
      <c r="S235" s="1"/>
    </row>
    <row r="236" s="37" customFormat="1">
      <c r="A236" s="60" t="s">
        <v>375</v>
      </c>
      <c r="B236" s="93" t="s">
        <v>376</v>
      </c>
      <c r="C236" s="85" t="s">
        <v>31</v>
      </c>
      <c r="D236" s="116" t="s">
        <v>32</v>
      </c>
      <c r="E236" s="117" t="s">
        <v>32</v>
      </c>
      <c r="F236" s="117" t="s">
        <v>32</v>
      </c>
      <c r="G236" s="65">
        <v>0</v>
      </c>
      <c r="H236" s="67">
        <f t="shared" ref="H236:P236" si="66">SUM(H237:H239)</f>
        <v>0</v>
      </c>
      <c r="I236" s="65">
        <f t="shared" si="66"/>
        <v>0</v>
      </c>
      <c r="J236" s="67">
        <f t="shared" si="66"/>
        <v>0</v>
      </c>
      <c r="K236" s="65">
        <f t="shared" si="66"/>
        <v>0</v>
      </c>
      <c r="L236" s="67">
        <f t="shared" si="66"/>
        <v>0</v>
      </c>
      <c r="M236" s="65">
        <f t="shared" si="66"/>
        <v>0</v>
      </c>
      <c r="N236" s="67">
        <f t="shared" si="66"/>
        <v>0</v>
      </c>
      <c r="O236" s="65">
        <f t="shared" si="66"/>
        <v>0</v>
      </c>
      <c r="P236" s="67">
        <f t="shared" si="66"/>
        <v>0</v>
      </c>
      <c r="Q236" s="68">
        <f t="shared" si="63"/>
        <v>0</v>
      </c>
      <c r="R236" s="69">
        <f t="shared" si="56"/>
        <v>0</v>
      </c>
      <c r="S236" s="1"/>
    </row>
    <row r="237" s="37" customFormat="1">
      <c r="A237" s="60" t="s">
        <v>377</v>
      </c>
      <c r="B237" s="87" t="s">
        <v>354</v>
      </c>
      <c r="C237" s="85" t="s">
        <v>31</v>
      </c>
      <c r="D237" s="116" t="s">
        <v>32</v>
      </c>
      <c r="E237" s="117" t="s">
        <v>32</v>
      </c>
      <c r="F237" s="117" t="s">
        <v>32</v>
      </c>
      <c r="G237" s="65">
        <v>0</v>
      </c>
      <c r="H237" s="67">
        <v>0</v>
      </c>
      <c r="I237" s="65">
        <v>0</v>
      </c>
      <c r="J237" s="67">
        <v>0</v>
      </c>
      <c r="K237" s="65">
        <v>0</v>
      </c>
      <c r="L237" s="67">
        <v>0</v>
      </c>
      <c r="M237" s="65">
        <v>0</v>
      </c>
      <c r="N237" s="67">
        <v>0</v>
      </c>
      <c r="O237" s="65">
        <v>0</v>
      </c>
      <c r="P237" s="67">
        <v>0</v>
      </c>
      <c r="Q237" s="68">
        <f t="shared" si="63"/>
        <v>0</v>
      </c>
      <c r="R237" s="69">
        <f t="shared" si="56"/>
        <v>0</v>
      </c>
      <c r="S237" s="1"/>
    </row>
    <row r="238" s="37" customFormat="1">
      <c r="A238" s="60" t="s">
        <v>378</v>
      </c>
      <c r="B238" s="87" t="s">
        <v>356</v>
      </c>
      <c r="C238" s="85" t="s">
        <v>31</v>
      </c>
      <c r="D238" s="116" t="s">
        <v>32</v>
      </c>
      <c r="E238" s="117" t="s">
        <v>32</v>
      </c>
      <c r="F238" s="117" t="s">
        <v>32</v>
      </c>
      <c r="G238" s="65">
        <v>0</v>
      </c>
      <c r="H238" s="67">
        <v>0</v>
      </c>
      <c r="I238" s="65">
        <v>0</v>
      </c>
      <c r="J238" s="67">
        <v>0</v>
      </c>
      <c r="K238" s="65">
        <v>0</v>
      </c>
      <c r="L238" s="67">
        <v>0</v>
      </c>
      <c r="M238" s="65">
        <v>0</v>
      </c>
      <c r="N238" s="67">
        <v>0</v>
      </c>
      <c r="O238" s="65">
        <v>0</v>
      </c>
      <c r="P238" s="67">
        <v>0</v>
      </c>
      <c r="Q238" s="68">
        <f t="shared" si="63"/>
        <v>0</v>
      </c>
      <c r="R238" s="69">
        <f t="shared" si="56"/>
        <v>0</v>
      </c>
      <c r="S238" s="1"/>
    </row>
    <row r="239" s="37" customFormat="1">
      <c r="A239" s="60" t="s">
        <v>379</v>
      </c>
      <c r="B239" s="87" t="s">
        <v>358</v>
      </c>
      <c r="C239" s="85" t="s">
        <v>31</v>
      </c>
      <c r="D239" s="116" t="s">
        <v>32</v>
      </c>
      <c r="E239" s="117" t="s">
        <v>32</v>
      </c>
      <c r="F239" s="117" t="s">
        <v>32</v>
      </c>
      <c r="G239" s="65">
        <v>0</v>
      </c>
      <c r="H239" s="67">
        <v>0</v>
      </c>
      <c r="I239" s="65">
        <v>0</v>
      </c>
      <c r="J239" s="67">
        <v>0</v>
      </c>
      <c r="K239" s="65">
        <v>0</v>
      </c>
      <c r="L239" s="67">
        <v>0</v>
      </c>
      <c r="M239" s="65">
        <v>0</v>
      </c>
      <c r="N239" s="67">
        <v>0</v>
      </c>
      <c r="O239" s="65">
        <v>0</v>
      </c>
      <c r="P239" s="67">
        <v>0</v>
      </c>
      <c r="Q239" s="68">
        <f t="shared" si="63"/>
        <v>0</v>
      </c>
      <c r="R239" s="69">
        <f t="shared" si="56"/>
        <v>0</v>
      </c>
      <c r="S239" s="1"/>
    </row>
    <row r="240" s="37" customFormat="1">
      <c r="A240" s="60" t="s">
        <v>380</v>
      </c>
      <c r="B240" s="93" t="s">
        <v>235</v>
      </c>
      <c r="C240" s="85" t="s">
        <v>31</v>
      </c>
      <c r="D240" s="116" t="s">
        <v>32</v>
      </c>
      <c r="E240" s="117" t="s">
        <v>32</v>
      </c>
      <c r="F240" s="117" t="s">
        <v>32</v>
      </c>
      <c r="G240" s="65">
        <v>0</v>
      </c>
      <c r="H240" s="67">
        <f t="shared" ref="H240:L240" si="67">H157</f>
        <v>0</v>
      </c>
      <c r="I240" s="65">
        <f>I157</f>
        <v>0</v>
      </c>
      <c r="J240" s="67">
        <f t="shared" si="67"/>
        <v>0</v>
      </c>
      <c r="K240" s="65">
        <f t="shared" si="67"/>
        <v>0</v>
      </c>
      <c r="L240" s="67">
        <f t="shared" si="67"/>
        <v>0</v>
      </c>
      <c r="M240" s="65">
        <f>M157</f>
        <v>0</v>
      </c>
      <c r="N240" s="67">
        <f t="shared" ref="N240:P240" si="68">N157</f>
        <v>0</v>
      </c>
      <c r="O240" s="65">
        <f t="shared" si="68"/>
        <v>0</v>
      </c>
      <c r="P240" s="67">
        <f t="shared" si="68"/>
        <v>0</v>
      </c>
      <c r="Q240" s="68">
        <f t="shared" si="63"/>
        <v>0</v>
      </c>
      <c r="R240" s="69">
        <f t="shared" si="56"/>
        <v>0</v>
      </c>
      <c r="S240" s="1"/>
    </row>
    <row r="241" s="37" customFormat="1">
      <c r="A241" s="60" t="s">
        <v>381</v>
      </c>
      <c r="B241" s="93" t="s">
        <v>382</v>
      </c>
      <c r="C241" s="85" t="s">
        <v>31</v>
      </c>
      <c r="D241" s="116" t="s">
        <v>32</v>
      </c>
      <c r="E241" s="117" t="s">
        <v>32</v>
      </c>
      <c r="F241" s="117" t="s">
        <v>32</v>
      </c>
      <c r="G241" s="65">
        <v>0</v>
      </c>
      <c r="H241" s="67">
        <f t="shared" ref="H241:L241" si="69">H105</f>
        <v>0</v>
      </c>
      <c r="I241" s="65">
        <f>I105</f>
        <v>0</v>
      </c>
      <c r="J241" s="67">
        <f t="shared" si="69"/>
        <v>0</v>
      </c>
      <c r="K241" s="65">
        <f>K105</f>
        <v>0</v>
      </c>
      <c r="L241" s="67">
        <f t="shared" si="69"/>
        <v>0</v>
      </c>
      <c r="M241" s="65">
        <f>M105</f>
        <v>0</v>
      </c>
      <c r="N241" s="67">
        <f>N105</f>
        <v>0</v>
      </c>
      <c r="O241" s="65">
        <f>O105</f>
        <v>0</v>
      </c>
      <c r="P241" s="67">
        <f>P105</f>
        <v>0</v>
      </c>
      <c r="Q241" s="68">
        <f t="shared" si="63"/>
        <v>0</v>
      </c>
      <c r="R241" s="69">
        <f t="shared" si="56"/>
        <v>0</v>
      </c>
      <c r="S241" s="1"/>
    </row>
    <row r="242" s="37" customFormat="1" ht="31.5">
      <c r="A242" s="60" t="s">
        <v>383</v>
      </c>
      <c r="B242" s="115" t="s">
        <v>384</v>
      </c>
      <c r="C242" s="85" t="s">
        <v>31</v>
      </c>
      <c r="D242" s="116" t="s">
        <v>32</v>
      </c>
      <c r="E242" s="117" t="s">
        <v>32</v>
      </c>
      <c r="F242" s="117" t="s">
        <v>32</v>
      </c>
      <c r="G242" s="65">
        <v>21.372839299999995</v>
      </c>
      <c r="H242" s="67">
        <f t="shared" ref="H242:J242" si="70">H167-H185</f>
        <v>0</v>
      </c>
      <c r="I242" s="65">
        <f>I167-I185</f>
        <v>25.647407159999993</v>
      </c>
      <c r="J242" s="67">
        <f t="shared" si="70"/>
        <v>0</v>
      </c>
      <c r="K242" s="65">
        <f>K167-K185</f>
        <v>30.776888591999992</v>
      </c>
      <c r="L242" s="67">
        <f>L167-L185</f>
        <v>0</v>
      </c>
      <c r="M242" s="65">
        <f>M167-M185</f>
        <v>36.932266310399982</v>
      </c>
      <c r="N242" s="67">
        <f>N167-N185</f>
        <v>0</v>
      </c>
      <c r="O242" s="65">
        <f>O167-O185</f>
        <v>44.318719572479949</v>
      </c>
      <c r="P242" s="67">
        <f>P167-P185</f>
        <v>0</v>
      </c>
      <c r="Q242" s="68">
        <f t="shared" si="63"/>
        <v>159.04812093487993</v>
      </c>
      <c r="R242" s="69">
        <f t="shared" si="56"/>
        <v>0</v>
      </c>
      <c r="S242" s="1"/>
    </row>
    <row r="243" s="37" customFormat="1" ht="31.5">
      <c r="A243" s="60" t="s">
        <v>385</v>
      </c>
      <c r="B243" s="115" t="s">
        <v>386</v>
      </c>
      <c r="C243" s="85" t="s">
        <v>31</v>
      </c>
      <c r="D243" s="116" t="s">
        <v>32</v>
      </c>
      <c r="E243" s="117" t="s">
        <v>32</v>
      </c>
      <c r="F243" s="117" t="s">
        <v>32</v>
      </c>
      <c r="G243" s="65">
        <v>-19.280399999999997</v>
      </c>
      <c r="H243" s="67">
        <f t="shared" ref="H243:L243" si="71">SUM(H244:H245)</f>
        <v>-0.82733597000000003</v>
      </c>
      <c r="I243" s="65">
        <f>SUM(I244:I245)</f>
        <v>-11.306180999999999</v>
      </c>
      <c r="J243" s="67">
        <f t="shared" si="71"/>
        <v>-8.2290969416666684</v>
      </c>
      <c r="K243" s="65">
        <f t="shared" si="71"/>
        <v>-12.257790999999999</v>
      </c>
      <c r="L243" s="67">
        <f t="shared" si="71"/>
        <v>-10.387879699999999</v>
      </c>
      <c r="M243" s="65">
        <f>SUM(M244:M245)</f>
        <v>-13.143071000000003</v>
      </c>
      <c r="N243" s="67">
        <f t="shared" ref="N243:P243" si="72">SUM(N244:N245)</f>
        <v>-10.436400000000001</v>
      </c>
      <c r="O243" s="65">
        <f t="shared" si="72"/>
        <v>-13.281839999999997</v>
      </c>
      <c r="P243" s="67">
        <f t="shared" si="72"/>
        <v>-10.474216000000002</v>
      </c>
      <c r="Q243" s="68">
        <f t="shared" si="63"/>
        <v>-69.269283000000001</v>
      </c>
      <c r="R243" s="69">
        <f t="shared" si="56"/>
        <v>-40.354928611666672</v>
      </c>
      <c r="S243" s="1"/>
    </row>
    <row r="244" s="37" customFormat="1">
      <c r="A244" s="60" t="s">
        <v>387</v>
      </c>
      <c r="B244" s="93" t="s">
        <v>388</v>
      </c>
      <c r="C244" s="85" t="s">
        <v>31</v>
      </c>
      <c r="D244" s="116" t="s">
        <v>32</v>
      </c>
      <c r="E244" s="117" t="s">
        <v>32</v>
      </c>
      <c r="F244" s="117" t="s">
        <v>32</v>
      </c>
      <c r="G244" s="65">
        <v>-19.280399999999997</v>
      </c>
      <c r="H244" s="67">
        <f t="shared" ref="H244:P244" si="73">H203-H210</f>
        <v>-0.82733597000000003</v>
      </c>
      <c r="I244" s="65">
        <f t="shared" si="73"/>
        <v>-11.306180999999999</v>
      </c>
      <c r="J244" s="67">
        <f t="shared" si="73"/>
        <v>-8.2290969416666684</v>
      </c>
      <c r="K244" s="65">
        <f t="shared" si="73"/>
        <v>-12.257790999999999</v>
      </c>
      <c r="L244" s="67">
        <f t="shared" si="73"/>
        <v>-10.387879699999999</v>
      </c>
      <c r="M244" s="65">
        <f t="shared" si="73"/>
        <v>-13.143071000000003</v>
      </c>
      <c r="N244" s="67">
        <f t="shared" si="73"/>
        <v>-10.436400000000001</v>
      </c>
      <c r="O244" s="65">
        <f t="shared" si="73"/>
        <v>-13.281839999999997</v>
      </c>
      <c r="P244" s="67">
        <f t="shared" si="73"/>
        <v>-10.474216000000002</v>
      </c>
      <c r="Q244" s="68">
        <f t="shared" si="63"/>
        <v>-69.269283000000001</v>
      </c>
      <c r="R244" s="69">
        <f t="shared" si="56"/>
        <v>-40.354928611666672</v>
      </c>
      <c r="S244" s="1"/>
    </row>
    <row r="245" s="37" customFormat="1">
      <c r="A245" s="60" t="s">
        <v>389</v>
      </c>
      <c r="B245" s="93" t="s">
        <v>390</v>
      </c>
      <c r="C245" s="85" t="s">
        <v>31</v>
      </c>
      <c r="D245" s="116" t="s">
        <v>32</v>
      </c>
      <c r="E245" s="117" t="s">
        <v>32</v>
      </c>
      <c r="F245" s="117" t="s">
        <v>32</v>
      </c>
      <c r="G245" s="65">
        <v>0</v>
      </c>
      <c r="H245" s="67">
        <v>0</v>
      </c>
      <c r="I245" s="65">
        <v>0</v>
      </c>
      <c r="J245" s="67">
        <v>0</v>
      </c>
      <c r="K245" s="65">
        <v>0</v>
      </c>
      <c r="L245" s="67">
        <v>0</v>
      </c>
      <c r="M245" s="65">
        <v>0</v>
      </c>
      <c r="N245" s="67">
        <v>0</v>
      </c>
      <c r="O245" s="65">
        <v>0</v>
      </c>
      <c r="P245" s="67">
        <v>0</v>
      </c>
      <c r="Q245" s="68">
        <f t="shared" si="63"/>
        <v>0</v>
      </c>
      <c r="R245" s="69">
        <f t="shared" si="56"/>
        <v>0</v>
      </c>
      <c r="S245" s="1"/>
    </row>
    <row r="246" s="37" customFormat="1" ht="31.5">
      <c r="A246" s="60" t="s">
        <v>391</v>
      </c>
      <c r="B246" s="115" t="s">
        <v>392</v>
      </c>
      <c r="C246" s="85" t="s">
        <v>31</v>
      </c>
      <c r="D246" s="116" t="s">
        <v>32</v>
      </c>
      <c r="E246" s="117" t="s">
        <v>32</v>
      </c>
      <c r="F246" s="117" t="s">
        <v>32</v>
      </c>
      <c r="G246" s="65">
        <v>0</v>
      </c>
      <c r="H246" s="67">
        <f t="shared" ref="H246:N246" si="74">SUM(H247:H248)</f>
        <v>0</v>
      </c>
      <c r="I246" s="65">
        <f t="shared" si="74"/>
        <v>-6</v>
      </c>
      <c r="J246" s="67">
        <f t="shared" si="74"/>
        <v>0</v>
      </c>
      <c r="K246" s="65">
        <f>SUM(K247:K248)</f>
        <v>-7.1999999999999993</v>
      </c>
      <c r="L246" s="67">
        <f t="shared" si="74"/>
        <v>0</v>
      </c>
      <c r="M246" s="65">
        <f t="shared" si="74"/>
        <v>-8.6399999999999988</v>
      </c>
      <c r="N246" s="67">
        <f t="shared" si="74"/>
        <v>0</v>
      </c>
      <c r="O246" s="65">
        <f>SUM(O247:O248)</f>
        <v>-10.367999999999999</v>
      </c>
      <c r="P246" s="67">
        <f>SUM(P247:P248)</f>
        <v>0</v>
      </c>
      <c r="Q246" s="68">
        <f t="shared" si="63"/>
        <v>-32.207999999999998</v>
      </c>
      <c r="R246" s="69">
        <f t="shared" si="56"/>
        <v>0</v>
      </c>
      <c r="S246" s="1"/>
    </row>
    <row r="247" s="37" customFormat="1">
      <c r="A247" s="60" t="s">
        <v>393</v>
      </c>
      <c r="B247" s="93" t="s">
        <v>394</v>
      </c>
      <c r="C247" s="85" t="s">
        <v>31</v>
      </c>
      <c r="D247" s="116" t="s">
        <v>32</v>
      </c>
      <c r="E247" s="117" t="s">
        <v>32</v>
      </c>
      <c r="F247" s="117" t="s">
        <v>32</v>
      </c>
      <c r="G247" s="65">
        <v>0</v>
      </c>
      <c r="H247" s="67">
        <f t="shared" ref="H247:P247" si="75">H224-H236</f>
        <v>0</v>
      </c>
      <c r="I247" s="65">
        <f t="shared" si="75"/>
        <v>-6</v>
      </c>
      <c r="J247" s="67">
        <f t="shared" si="75"/>
        <v>0</v>
      </c>
      <c r="K247" s="65">
        <f t="shared" si="75"/>
        <v>-7.1999999999999993</v>
      </c>
      <c r="L247" s="67">
        <f t="shared" si="75"/>
        <v>0</v>
      </c>
      <c r="M247" s="65">
        <f t="shared" si="75"/>
        <v>-8.6399999999999988</v>
      </c>
      <c r="N247" s="67">
        <f t="shared" si="75"/>
        <v>0</v>
      </c>
      <c r="O247" s="65">
        <f t="shared" si="75"/>
        <v>-10.367999999999999</v>
      </c>
      <c r="P247" s="67">
        <f t="shared" si="75"/>
        <v>0</v>
      </c>
      <c r="Q247" s="68">
        <f t="shared" si="63"/>
        <v>-32.207999999999998</v>
      </c>
      <c r="R247" s="69">
        <f t="shared" si="56"/>
        <v>0</v>
      </c>
      <c r="S247" s="1"/>
    </row>
    <row r="248" s="37" customFormat="1">
      <c r="A248" s="60" t="s">
        <v>395</v>
      </c>
      <c r="B248" s="93" t="s">
        <v>396</v>
      </c>
      <c r="C248" s="85" t="s">
        <v>31</v>
      </c>
      <c r="D248" s="116" t="s">
        <v>32</v>
      </c>
      <c r="E248" s="117" t="s">
        <v>32</v>
      </c>
      <c r="F248" s="117" t="s">
        <v>32</v>
      </c>
      <c r="G248" s="65">
        <v>0</v>
      </c>
      <c r="H248" s="67">
        <f t="shared" ref="H248:N248" si="76">H223+H228+H229+H232+H233+H234-H240-H241</f>
        <v>0</v>
      </c>
      <c r="I248" s="65">
        <f t="shared" si="76"/>
        <v>0</v>
      </c>
      <c r="J248" s="67">
        <f t="shared" si="76"/>
        <v>0</v>
      </c>
      <c r="K248" s="65">
        <f>K223+K228+K229+K232+K233+K234-K240-K241</f>
        <v>0</v>
      </c>
      <c r="L248" s="67">
        <f t="shared" si="76"/>
        <v>0</v>
      </c>
      <c r="M248" s="65">
        <f t="shared" si="76"/>
        <v>0</v>
      </c>
      <c r="N248" s="67">
        <f t="shared" si="76"/>
        <v>0</v>
      </c>
      <c r="O248" s="65">
        <f>O223+O228+O229+O232+O233+O234-O240-O241</f>
        <v>0</v>
      </c>
      <c r="P248" s="67">
        <f>P223+P228+P229+P232+P233+P234-P240-P241</f>
        <v>0</v>
      </c>
      <c r="Q248" s="68">
        <f t="shared" si="63"/>
        <v>0</v>
      </c>
      <c r="R248" s="69">
        <f t="shared" si="56"/>
        <v>0</v>
      </c>
      <c r="S248" s="1"/>
    </row>
    <row r="249" s="37" customFormat="1">
      <c r="A249" s="60" t="s">
        <v>397</v>
      </c>
      <c r="B249" s="115" t="s">
        <v>398</v>
      </c>
      <c r="C249" s="85" t="s">
        <v>31</v>
      </c>
      <c r="D249" s="116" t="s">
        <v>32</v>
      </c>
      <c r="E249" s="117" t="s">
        <v>32</v>
      </c>
      <c r="F249" s="117" t="s">
        <v>32</v>
      </c>
      <c r="G249" s="65">
        <v>0</v>
      </c>
      <c r="H249" s="67">
        <v>0</v>
      </c>
      <c r="I249" s="65">
        <v>0</v>
      </c>
      <c r="J249" s="67">
        <v>0</v>
      </c>
      <c r="K249" s="65">
        <v>0</v>
      </c>
      <c r="L249" s="67">
        <v>0</v>
      </c>
      <c r="M249" s="65">
        <v>0</v>
      </c>
      <c r="N249" s="67">
        <v>0</v>
      </c>
      <c r="O249" s="65">
        <v>0</v>
      </c>
      <c r="P249" s="67">
        <v>0</v>
      </c>
      <c r="Q249" s="68">
        <f t="shared" si="63"/>
        <v>0</v>
      </c>
      <c r="R249" s="69">
        <f t="shared" si="56"/>
        <v>0</v>
      </c>
      <c r="S249" s="1"/>
    </row>
    <row r="250" s="37" customFormat="1" ht="31.5">
      <c r="A250" s="60" t="s">
        <v>399</v>
      </c>
      <c r="B250" s="115" t="s">
        <v>400</v>
      </c>
      <c r="C250" s="85" t="s">
        <v>31</v>
      </c>
      <c r="D250" s="116" t="s">
        <v>32</v>
      </c>
      <c r="E250" s="117" t="s">
        <v>32</v>
      </c>
      <c r="F250" s="117" t="s">
        <v>32</v>
      </c>
      <c r="G250" s="65">
        <v>2.0924392999999988</v>
      </c>
      <c r="H250" s="67">
        <f>H249+H246+H243+H242</f>
        <v>-0.82733597000000003</v>
      </c>
      <c r="I250" s="65">
        <f t="shared" ref="I250:N250" si="77">I249+I246+I243+I242</f>
        <v>8.3412261599999944</v>
      </c>
      <c r="J250" s="67">
        <f t="shared" si="77"/>
        <v>-8.2290969416666684</v>
      </c>
      <c r="K250" s="65">
        <f>K249+K246+K243+K242</f>
        <v>11.319097591999991</v>
      </c>
      <c r="L250" s="67">
        <f t="shared" si="77"/>
        <v>-10.387879699999999</v>
      </c>
      <c r="M250" s="65">
        <f t="shared" si="77"/>
        <v>15.149195310399982</v>
      </c>
      <c r="N250" s="67">
        <f t="shared" si="77"/>
        <v>-10.436400000000001</v>
      </c>
      <c r="O250" s="65">
        <f>O249+O246+O243+O242</f>
        <v>20.668879572479952</v>
      </c>
      <c r="P250" s="67">
        <f>P249+P246+P243+P242</f>
        <v>-10.474216000000002</v>
      </c>
      <c r="Q250" s="68">
        <f t="shared" si="63"/>
        <v>57.570837934879918</v>
      </c>
      <c r="R250" s="69">
        <f t="shared" si="56"/>
        <v>-40.354928611666672</v>
      </c>
      <c r="S250" s="1"/>
    </row>
    <row r="251" s="37" customFormat="1">
      <c r="A251" s="60" t="s">
        <v>401</v>
      </c>
      <c r="B251" s="115" t="s">
        <v>402</v>
      </c>
      <c r="C251" s="85" t="s">
        <v>31</v>
      </c>
      <c r="D251" s="116" t="s">
        <v>32</v>
      </c>
      <c r="E251" s="117" t="s">
        <v>32</v>
      </c>
      <c r="F251" s="117" t="s">
        <v>32</v>
      </c>
      <c r="G251" s="65">
        <v>0</v>
      </c>
      <c r="H251" s="67">
        <v>0</v>
      </c>
      <c r="I251" s="65">
        <f>G252</f>
        <v>2.0924392999999988</v>
      </c>
      <c r="J251" s="67">
        <v>0</v>
      </c>
      <c r="K251" s="65">
        <f>I252</f>
        <v>10.433665459999993</v>
      </c>
      <c r="L251" s="67">
        <v>0</v>
      </c>
      <c r="M251" s="65">
        <f>K252</f>
        <v>21.752763051999985</v>
      </c>
      <c r="N251" s="67">
        <f>L252</f>
        <v>-10.387879699999999</v>
      </c>
      <c r="O251" s="65">
        <f>M252</f>
        <v>36.901958362399967</v>
      </c>
      <c r="P251" s="67">
        <v>0</v>
      </c>
      <c r="Q251" s="68">
        <f t="shared" si="63"/>
        <v>71.18082617439994</v>
      </c>
      <c r="R251" s="69">
        <f t="shared" si="56"/>
        <v>-10.387879699999999</v>
      </c>
      <c r="S251" s="1"/>
    </row>
    <row r="252" s="37" customFormat="1" ht="16.5">
      <c r="A252" s="96" t="s">
        <v>403</v>
      </c>
      <c r="B252" s="128" t="s">
        <v>404</v>
      </c>
      <c r="C252" s="98" t="s">
        <v>31</v>
      </c>
      <c r="D252" s="118" t="s">
        <v>32</v>
      </c>
      <c r="E252" s="119" t="s">
        <v>32</v>
      </c>
      <c r="F252" s="119" t="s">
        <v>32</v>
      </c>
      <c r="G252" s="120">
        <v>2.0924392999999988</v>
      </c>
      <c r="H252" s="121">
        <f>H250+H251</f>
        <v>-0.82733597000000003</v>
      </c>
      <c r="I252" s="120">
        <f t="shared" ref="I252:P252" si="78">I250+I251</f>
        <v>10.433665459999993</v>
      </c>
      <c r="J252" s="121">
        <f t="shared" si="78"/>
        <v>-8.2290969416666684</v>
      </c>
      <c r="K252" s="120">
        <f t="shared" si="78"/>
        <v>21.752763051999985</v>
      </c>
      <c r="L252" s="121">
        <f t="shared" si="78"/>
        <v>-10.387879699999999</v>
      </c>
      <c r="M252" s="120">
        <f t="shared" si="78"/>
        <v>36.901958362399967</v>
      </c>
      <c r="N252" s="121">
        <f t="shared" si="78"/>
        <v>-20.824279699999998</v>
      </c>
      <c r="O252" s="120">
        <f t="shared" si="78"/>
        <v>57.570837934879918</v>
      </c>
      <c r="P252" s="121">
        <f t="shared" si="78"/>
        <v>-10.474216000000002</v>
      </c>
      <c r="Q252" s="101">
        <f t="shared" si="63"/>
        <v>128.75166410927986</v>
      </c>
      <c r="R252" s="103">
        <f t="shared" si="56"/>
        <v>-50.742808311666671</v>
      </c>
      <c r="S252" s="1"/>
    </row>
    <row r="253" s="37" customFormat="1">
      <c r="A253" s="104" t="s">
        <v>405</v>
      </c>
      <c r="B253" s="79" t="s">
        <v>123</v>
      </c>
      <c r="C253" s="106" t="s">
        <v>32</v>
      </c>
      <c r="D253" s="107"/>
      <c r="E253" s="58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9">
        <f t="shared" si="56"/>
        <v>0</v>
      </c>
      <c r="S253" s="1"/>
    </row>
    <row r="254" s="37" customFormat="1">
      <c r="A254" s="60" t="s">
        <v>406</v>
      </c>
      <c r="B254" s="93" t="s">
        <v>407</v>
      </c>
      <c r="C254" s="85" t="s">
        <v>31</v>
      </c>
      <c r="D254" s="116" t="s">
        <v>32</v>
      </c>
      <c r="E254" s="117" t="s">
        <v>32</v>
      </c>
      <c r="F254" s="117" t="s">
        <v>32</v>
      </c>
      <c r="G254" s="65">
        <v>-7.1999999999999993</v>
      </c>
      <c r="H254" s="67">
        <f t="shared" ref="H254:P254" si="79">H255+H257+H259+H261+H263+H265+H267+H269+H271+H273+H275+H281</f>
        <v>0</v>
      </c>
      <c r="I254" s="65">
        <f t="shared" si="79"/>
        <v>-8.2799999999999994</v>
      </c>
      <c r="J254" s="67">
        <f t="shared" si="79"/>
        <v>0</v>
      </c>
      <c r="K254" s="65">
        <f t="shared" si="79"/>
        <v>-9.5219999999999985</v>
      </c>
      <c r="L254" s="67">
        <f t="shared" si="79"/>
        <v>0</v>
      </c>
      <c r="M254" s="65">
        <f t="shared" si="79"/>
        <v>-10.950299999999997</v>
      </c>
      <c r="N254" s="67">
        <f t="shared" si="79"/>
        <v>0</v>
      </c>
      <c r="O254" s="65">
        <f t="shared" si="79"/>
        <v>-12.592844999999995</v>
      </c>
      <c r="P254" s="67">
        <f t="shared" si="79"/>
        <v>0</v>
      </c>
      <c r="Q254" s="68">
        <f t="shared" si="63"/>
        <v>-48.545144999999991</v>
      </c>
      <c r="R254" s="69">
        <f t="shared" si="56"/>
        <v>0</v>
      </c>
      <c r="S254" s="1"/>
    </row>
    <row r="255" s="37" customFormat="1" ht="31.5">
      <c r="A255" s="60" t="s">
        <v>408</v>
      </c>
      <c r="B255" s="87" t="s">
        <v>409</v>
      </c>
      <c r="C255" s="85" t="s">
        <v>31</v>
      </c>
      <c r="D255" s="116" t="s">
        <v>32</v>
      </c>
      <c r="E255" s="117" t="s">
        <v>32</v>
      </c>
      <c r="F255" s="117" t="s">
        <v>32</v>
      </c>
      <c r="G255" s="65">
        <v>0</v>
      </c>
      <c r="H255" s="67">
        <v>0</v>
      </c>
      <c r="I255" s="65">
        <v>0</v>
      </c>
      <c r="J255" s="67">
        <v>0</v>
      </c>
      <c r="K255" s="65">
        <v>0</v>
      </c>
      <c r="L255" s="67">
        <v>0</v>
      </c>
      <c r="M255" s="65">
        <v>0</v>
      </c>
      <c r="N255" s="67">
        <v>0</v>
      </c>
      <c r="O255" s="65">
        <v>0</v>
      </c>
      <c r="P255" s="67">
        <v>0</v>
      </c>
      <c r="Q255" s="68">
        <f t="shared" si="63"/>
        <v>0</v>
      </c>
      <c r="R255" s="69">
        <f t="shared" si="56"/>
        <v>0</v>
      </c>
      <c r="S255" s="1"/>
    </row>
    <row r="256" s="37" customFormat="1">
      <c r="A256" s="60" t="s">
        <v>410</v>
      </c>
      <c r="B256" s="94" t="s">
        <v>411</v>
      </c>
      <c r="C256" s="85" t="s">
        <v>31</v>
      </c>
      <c r="D256" s="116" t="s">
        <v>32</v>
      </c>
      <c r="E256" s="117" t="s">
        <v>32</v>
      </c>
      <c r="F256" s="117" t="s">
        <v>32</v>
      </c>
      <c r="G256" s="65">
        <v>0</v>
      </c>
      <c r="H256" s="67">
        <v>0</v>
      </c>
      <c r="I256" s="65">
        <v>0</v>
      </c>
      <c r="J256" s="67">
        <v>0</v>
      </c>
      <c r="K256" s="65">
        <v>0</v>
      </c>
      <c r="L256" s="67">
        <v>0</v>
      </c>
      <c r="M256" s="65">
        <v>0</v>
      </c>
      <c r="N256" s="67">
        <v>0</v>
      </c>
      <c r="O256" s="65">
        <v>0</v>
      </c>
      <c r="P256" s="67">
        <v>0</v>
      </c>
      <c r="Q256" s="68">
        <f t="shared" si="63"/>
        <v>0</v>
      </c>
      <c r="R256" s="69">
        <f t="shared" si="56"/>
        <v>0</v>
      </c>
      <c r="S256" s="1"/>
    </row>
    <row r="257" s="37" customFormat="1" ht="31.5">
      <c r="A257" s="60" t="s">
        <v>412</v>
      </c>
      <c r="B257" s="94" t="s">
        <v>413</v>
      </c>
      <c r="C257" s="85" t="s">
        <v>31</v>
      </c>
      <c r="D257" s="116" t="s">
        <v>32</v>
      </c>
      <c r="E257" s="117" t="s">
        <v>32</v>
      </c>
      <c r="F257" s="117" t="s">
        <v>32</v>
      </c>
      <c r="G257" s="65">
        <v>0</v>
      </c>
      <c r="H257" s="67">
        <v>0</v>
      </c>
      <c r="I257" s="65">
        <v>0</v>
      </c>
      <c r="J257" s="67">
        <v>0</v>
      </c>
      <c r="K257" s="65">
        <v>0</v>
      </c>
      <c r="L257" s="67">
        <v>0</v>
      </c>
      <c r="M257" s="65">
        <v>0</v>
      </c>
      <c r="N257" s="67">
        <v>0</v>
      </c>
      <c r="O257" s="65">
        <v>0</v>
      </c>
      <c r="P257" s="67">
        <v>0</v>
      </c>
      <c r="Q257" s="68">
        <f t="shared" si="63"/>
        <v>0</v>
      </c>
      <c r="R257" s="69">
        <f t="shared" si="56"/>
        <v>0</v>
      </c>
      <c r="S257" s="1"/>
    </row>
    <row r="258" s="37" customFormat="1">
      <c r="A258" s="60" t="s">
        <v>414</v>
      </c>
      <c r="B258" s="95" t="s">
        <v>411</v>
      </c>
      <c r="C258" s="85" t="s">
        <v>31</v>
      </c>
      <c r="D258" s="116" t="s">
        <v>32</v>
      </c>
      <c r="E258" s="117" t="s">
        <v>32</v>
      </c>
      <c r="F258" s="117" t="s">
        <v>32</v>
      </c>
      <c r="G258" s="65">
        <v>0</v>
      </c>
      <c r="H258" s="67">
        <v>0</v>
      </c>
      <c r="I258" s="65">
        <v>0</v>
      </c>
      <c r="J258" s="67">
        <v>0</v>
      </c>
      <c r="K258" s="65">
        <v>0</v>
      </c>
      <c r="L258" s="67">
        <v>0</v>
      </c>
      <c r="M258" s="65">
        <v>0</v>
      </c>
      <c r="N258" s="67">
        <v>0</v>
      </c>
      <c r="O258" s="65">
        <v>0</v>
      </c>
      <c r="P258" s="67">
        <v>0</v>
      </c>
      <c r="Q258" s="68">
        <f t="shared" si="63"/>
        <v>0</v>
      </c>
      <c r="R258" s="69">
        <f t="shared" si="56"/>
        <v>0</v>
      </c>
      <c r="S258" s="1"/>
    </row>
    <row r="259" s="37" customFormat="1" ht="31.5">
      <c r="A259" s="60" t="s">
        <v>415</v>
      </c>
      <c r="B259" s="94" t="s">
        <v>38</v>
      </c>
      <c r="C259" s="85" t="s">
        <v>31</v>
      </c>
      <c r="D259" s="116" t="s">
        <v>32</v>
      </c>
      <c r="E259" s="117" t="s">
        <v>32</v>
      </c>
      <c r="F259" s="117" t="s">
        <v>32</v>
      </c>
      <c r="G259" s="65">
        <v>0</v>
      </c>
      <c r="H259" s="67">
        <v>0</v>
      </c>
      <c r="I259" s="65">
        <v>0</v>
      </c>
      <c r="J259" s="67">
        <v>0</v>
      </c>
      <c r="K259" s="65">
        <v>0</v>
      </c>
      <c r="L259" s="67">
        <v>0</v>
      </c>
      <c r="M259" s="65">
        <v>0</v>
      </c>
      <c r="N259" s="67">
        <v>0</v>
      </c>
      <c r="O259" s="65">
        <v>0</v>
      </c>
      <c r="P259" s="67">
        <v>0</v>
      </c>
      <c r="Q259" s="68">
        <f t="shared" si="63"/>
        <v>0</v>
      </c>
      <c r="R259" s="69">
        <f t="shared" si="56"/>
        <v>0</v>
      </c>
      <c r="S259" s="1"/>
    </row>
    <row r="260" s="37" customFormat="1">
      <c r="A260" s="60" t="s">
        <v>416</v>
      </c>
      <c r="B260" s="95" t="s">
        <v>411</v>
      </c>
      <c r="C260" s="85" t="s">
        <v>31</v>
      </c>
      <c r="D260" s="116" t="s">
        <v>32</v>
      </c>
      <c r="E260" s="117" t="s">
        <v>32</v>
      </c>
      <c r="F260" s="117" t="s">
        <v>32</v>
      </c>
      <c r="G260" s="65">
        <v>0</v>
      </c>
      <c r="H260" s="67">
        <v>0</v>
      </c>
      <c r="I260" s="65">
        <v>0</v>
      </c>
      <c r="J260" s="67">
        <v>0</v>
      </c>
      <c r="K260" s="65">
        <v>0</v>
      </c>
      <c r="L260" s="67">
        <v>0</v>
      </c>
      <c r="M260" s="65">
        <v>0</v>
      </c>
      <c r="N260" s="67">
        <v>0</v>
      </c>
      <c r="O260" s="65">
        <v>0</v>
      </c>
      <c r="P260" s="67">
        <v>0</v>
      </c>
      <c r="Q260" s="68">
        <f t="shared" si="63"/>
        <v>0</v>
      </c>
      <c r="R260" s="69">
        <f t="shared" si="56"/>
        <v>0</v>
      </c>
      <c r="S260" s="1"/>
    </row>
    <row r="261" s="37" customFormat="1" ht="31.5">
      <c r="A261" s="60" t="s">
        <v>417</v>
      </c>
      <c r="B261" s="94" t="s">
        <v>40</v>
      </c>
      <c r="C261" s="85" t="s">
        <v>31</v>
      </c>
      <c r="D261" s="116" t="s">
        <v>32</v>
      </c>
      <c r="E261" s="117" t="s">
        <v>32</v>
      </c>
      <c r="F261" s="117" t="s">
        <v>32</v>
      </c>
      <c r="G261" s="65">
        <v>0</v>
      </c>
      <c r="H261" s="67">
        <v>0</v>
      </c>
      <c r="I261" s="65">
        <v>0</v>
      </c>
      <c r="J261" s="67">
        <v>0</v>
      </c>
      <c r="K261" s="65">
        <v>0</v>
      </c>
      <c r="L261" s="67">
        <v>0</v>
      </c>
      <c r="M261" s="65">
        <v>0</v>
      </c>
      <c r="N261" s="67">
        <v>0</v>
      </c>
      <c r="O261" s="65">
        <v>0</v>
      </c>
      <c r="P261" s="67">
        <v>0</v>
      </c>
      <c r="Q261" s="68">
        <f t="shared" si="63"/>
        <v>0</v>
      </c>
      <c r="R261" s="69">
        <f t="shared" si="56"/>
        <v>0</v>
      </c>
      <c r="S261" s="1"/>
    </row>
    <row r="262" s="37" customFormat="1">
      <c r="A262" s="60" t="s">
        <v>418</v>
      </c>
      <c r="B262" s="95" t="s">
        <v>411</v>
      </c>
      <c r="C262" s="85" t="s">
        <v>31</v>
      </c>
      <c r="D262" s="116" t="s">
        <v>32</v>
      </c>
      <c r="E262" s="117" t="s">
        <v>32</v>
      </c>
      <c r="F262" s="117" t="s">
        <v>32</v>
      </c>
      <c r="G262" s="65">
        <v>0</v>
      </c>
      <c r="H262" s="67">
        <v>0</v>
      </c>
      <c r="I262" s="65">
        <v>0</v>
      </c>
      <c r="J262" s="67">
        <v>0</v>
      </c>
      <c r="K262" s="65">
        <v>0</v>
      </c>
      <c r="L262" s="67">
        <v>0</v>
      </c>
      <c r="M262" s="65">
        <v>0</v>
      </c>
      <c r="N262" s="67">
        <v>0</v>
      </c>
      <c r="O262" s="65">
        <v>0</v>
      </c>
      <c r="P262" s="67">
        <v>0</v>
      </c>
      <c r="Q262" s="68">
        <f t="shared" si="63"/>
        <v>0</v>
      </c>
      <c r="R262" s="69">
        <f t="shared" si="56"/>
        <v>0</v>
      </c>
      <c r="S262" s="1"/>
    </row>
    <row r="263" s="37" customFormat="1">
      <c r="A263" s="60" t="s">
        <v>419</v>
      </c>
      <c r="B263" s="87" t="s">
        <v>420</v>
      </c>
      <c r="C263" s="85" t="s">
        <v>31</v>
      </c>
      <c r="D263" s="116" t="s">
        <v>32</v>
      </c>
      <c r="E263" s="117" t="s">
        <v>32</v>
      </c>
      <c r="F263" s="117" t="s">
        <v>32</v>
      </c>
      <c r="G263" s="65">
        <v>0</v>
      </c>
      <c r="H263" s="67">
        <v>0</v>
      </c>
      <c r="I263" s="65">
        <v>0</v>
      </c>
      <c r="J263" s="67">
        <v>0</v>
      </c>
      <c r="K263" s="65">
        <v>0</v>
      </c>
      <c r="L263" s="67">
        <v>0</v>
      </c>
      <c r="M263" s="65">
        <v>0</v>
      </c>
      <c r="N263" s="67">
        <v>0</v>
      </c>
      <c r="O263" s="65">
        <v>0</v>
      </c>
      <c r="P263" s="67">
        <v>0</v>
      </c>
      <c r="Q263" s="68">
        <f t="shared" si="63"/>
        <v>0</v>
      </c>
      <c r="R263" s="69">
        <f t="shared" si="56"/>
        <v>0</v>
      </c>
      <c r="S263" s="1"/>
    </row>
    <row r="264" s="37" customFormat="1">
      <c r="A264" s="60" t="s">
        <v>421</v>
      </c>
      <c r="B264" s="94" t="s">
        <v>411</v>
      </c>
      <c r="C264" s="85" t="s">
        <v>31</v>
      </c>
      <c r="D264" s="116" t="s">
        <v>32</v>
      </c>
      <c r="E264" s="117" t="s">
        <v>32</v>
      </c>
      <c r="F264" s="117" t="s">
        <v>32</v>
      </c>
      <c r="G264" s="65">
        <v>0</v>
      </c>
      <c r="H264" s="67">
        <v>0</v>
      </c>
      <c r="I264" s="65">
        <v>0</v>
      </c>
      <c r="J264" s="67">
        <v>0</v>
      </c>
      <c r="K264" s="65">
        <v>0</v>
      </c>
      <c r="L264" s="67">
        <v>0</v>
      </c>
      <c r="M264" s="65">
        <v>0</v>
      </c>
      <c r="N264" s="67">
        <v>0</v>
      </c>
      <c r="O264" s="65">
        <v>0</v>
      </c>
      <c r="P264" s="67">
        <v>0</v>
      </c>
      <c r="Q264" s="68">
        <f t="shared" si="63"/>
        <v>0</v>
      </c>
      <c r="R264" s="69">
        <f t="shared" si="56"/>
        <v>0</v>
      </c>
      <c r="S264" s="1"/>
    </row>
    <row r="265" s="37" customFormat="1">
      <c r="A265" s="60" t="s">
        <v>422</v>
      </c>
      <c r="B265" s="71" t="s">
        <v>423</v>
      </c>
      <c r="C265" s="85" t="s">
        <v>31</v>
      </c>
      <c r="D265" s="116" t="s">
        <v>32</v>
      </c>
      <c r="E265" s="117" t="s">
        <v>32</v>
      </c>
      <c r="F265" s="117" t="s">
        <v>32</v>
      </c>
      <c r="G265" s="91">
        <v>-7.1999999999999993</v>
      </c>
      <c r="H265" s="129">
        <v>0</v>
      </c>
      <c r="I265" s="91">
        <f>G265*1.15</f>
        <v>-8.2799999999999994</v>
      </c>
      <c r="J265" s="129">
        <v>0</v>
      </c>
      <c r="K265" s="91">
        <f>I265*1.15</f>
        <v>-9.5219999999999985</v>
      </c>
      <c r="L265" s="129">
        <v>0</v>
      </c>
      <c r="M265" s="91">
        <f>K265*1.15</f>
        <v>-10.950299999999997</v>
      </c>
      <c r="N265" s="129">
        <v>0</v>
      </c>
      <c r="O265" s="91">
        <f>M265*1.15</f>
        <v>-12.592844999999995</v>
      </c>
      <c r="P265" s="129">
        <v>0</v>
      </c>
      <c r="Q265" s="68">
        <f t="shared" si="63"/>
        <v>-48.545144999999991</v>
      </c>
      <c r="R265" s="69">
        <f t="shared" si="56"/>
        <v>0</v>
      </c>
      <c r="S265" s="1"/>
    </row>
    <row r="266" s="37" customFormat="1">
      <c r="A266" s="60" t="s">
        <v>424</v>
      </c>
      <c r="B266" s="94" t="s">
        <v>411</v>
      </c>
      <c r="C266" s="85" t="s">
        <v>31</v>
      </c>
      <c r="D266" s="116" t="s">
        <v>32</v>
      </c>
      <c r="E266" s="117" t="s">
        <v>32</v>
      </c>
      <c r="F266" s="117" t="s">
        <v>32</v>
      </c>
      <c r="G266" s="65">
        <v>-4.0499999999999998</v>
      </c>
      <c r="H266" s="67">
        <v>0</v>
      </c>
      <c r="I266" s="65">
        <v>0</v>
      </c>
      <c r="J266" s="67">
        <f>0</f>
        <v>0</v>
      </c>
      <c r="K266" s="65">
        <v>0</v>
      </c>
      <c r="L266" s="67">
        <v>0</v>
      </c>
      <c r="M266" s="65">
        <v>0</v>
      </c>
      <c r="N266" s="67">
        <f>0</f>
        <v>0</v>
      </c>
      <c r="O266" s="65">
        <v>0</v>
      </c>
      <c r="P266" s="67">
        <v>0</v>
      </c>
      <c r="Q266" s="68">
        <f t="shared" si="63"/>
        <v>-4.0499999999999998</v>
      </c>
      <c r="R266" s="69">
        <f t="shared" si="56"/>
        <v>0</v>
      </c>
      <c r="S266" s="1"/>
    </row>
    <row r="267" s="37" customFormat="1">
      <c r="A267" s="60" t="s">
        <v>425</v>
      </c>
      <c r="B267" s="71" t="s">
        <v>426</v>
      </c>
      <c r="C267" s="85" t="s">
        <v>31</v>
      </c>
      <c r="D267" s="116" t="s">
        <v>32</v>
      </c>
      <c r="E267" s="117" t="s">
        <v>32</v>
      </c>
      <c r="F267" s="117" t="s">
        <v>32</v>
      </c>
      <c r="G267" s="65">
        <v>0</v>
      </c>
      <c r="H267" s="67">
        <v>0</v>
      </c>
      <c r="I267" s="65">
        <v>0</v>
      </c>
      <c r="J267" s="67">
        <v>0</v>
      </c>
      <c r="K267" s="65">
        <v>0</v>
      </c>
      <c r="L267" s="67">
        <v>0</v>
      </c>
      <c r="M267" s="65">
        <v>0</v>
      </c>
      <c r="N267" s="67">
        <v>0</v>
      </c>
      <c r="O267" s="65">
        <v>0</v>
      </c>
      <c r="P267" s="67">
        <v>0</v>
      </c>
      <c r="Q267" s="68">
        <f t="shared" si="63"/>
        <v>0</v>
      </c>
      <c r="R267" s="69">
        <f t="shared" si="56"/>
        <v>0</v>
      </c>
      <c r="S267" s="1"/>
    </row>
    <row r="268" s="37" customFormat="1">
      <c r="A268" s="60" t="s">
        <v>427</v>
      </c>
      <c r="B268" s="94" t="s">
        <v>411</v>
      </c>
      <c r="C268" s="85" t="s">
        <v>31</v>
      </c>
      <c r="D268" s="116" t="s">
        <v>32</v>
      </c>
      <c r="E268" s="117" t="s">
        <v>32</v>
      </c>
      <c r="F268" s="117" t="s">
        <v>32</v>
      </c>
      <c r="G268" s="65">
        <v>0</v>
      </c>
      <c r="H268" s="67">
        <v>0</v>
      </c>
      <c r="I268" s="65">
        <v>0</v>
      </c>
      <c r="J268" s="67">
        <v>0</v>
      </c>
      <c r="K268" s="65">
        <v>0</v>
      </c>
      <c r="L268" s="67">
        <v>0</v>
      </c>
      <c r="M268" s="65">
        <v>0</v>
      </c>
      <c r="N268" s="67">
        <v>0</v>
      </c>
      <c r="O268" s="65">
        <v>0</v>
      </c>
      <c r="P268" s="67">
        <v>0</v>
      </c>
      <c r="Q268" s="68">
        <f t="shared" si="63"/>
        <v>0</v>
      </c>
      <c r="R268" s="69">
        <f t="shared" si="56"/>
        <v>0</v>
      </c>
      <c r="S268" s="1"/>
    </row>
    <row r="269" s="37" customFormat="1">
      <c r="A269" s="60" t="s">
        <v>428</v>
      </c>
      <c r="B269" s="71" t="s">
        <v>429</v>
      </c>
      <c r="C269" s="85" t="s">
        <v>31</v>
      </c>
      <c r="D269" s="116" t="s">
        <v>32</v>
      </c>
      <c r="E269" s="117" t="s">
        <v>32</v>
      </c>
      <c r="F269" s="117" t="s">
        <v>32</v>
      </c>
      <c r="G269" s="65">
        <v>0</v>
      </c>
      <c r="H269" s="67">
        <v>0</v>
      </c>
      <c r="I269" s="65">
        <v>0</v>
      </c>
      <c r="J269" s="67">
        <v>0</v>
      </c>
      <c r="K269" s="65">
        <v>0</v>
      </c>
      <c r="L269" s="67">
        <v>0</v>
      </c>
      <c r="M269" s="65">
        <v>0</v>
      </c>
      <c r="N269" s="67">
        <v>0</v>
      </c>
      <c r="O269" s="65">
        <v>0</v>
      </c>
      <c r="P269" s="67">
        <v>0</v>
      </c>
      <c r="Q269" s="68">
        <f t="shared" si="63"/>
        <v>0</v>
      </c>
      <c r="R269" s="69">
        <f t="shared" si="56"/>
        <v>0</v>
      </c>
      <c r="S269" s="1"/>
    </row>
    <row r="270" s="37" customFormat="1">
      <c r="A270" s="60" t="s">
        <v>430</v>
      </c>
      <c r="B270" s="94" t="s">
        <v>411</v>
      </c>
      <c r="C270" s="85" t="s">
        <v>31</v>
      </c>
      <c r="D270" s="116" t="s">
        <v>32</v>
      </c>
      <c r="E270" s="117" t="s">
        <v>32</v>
      </c>
      <c r="F270" s="117" t="s">
        <v>32</v>
      </c>
      <c r="G270" s="65">
        <v>0</v>
      </c>
      <c r="H270" s="67">
        <v>0</v>
      </c>
      <c r="I270" s="65">
        <v>0</v>
      </c>
      <c r="J270" s="67">
        <v>0</v>
      </c>
      <c r="K270" s="65">
        <v>0</v>
      </c>
      <c r="L270" s="67">
        <v>0</v>
      </c>
      <c r="M270" s="65">
        <v>0</v>
      </c>
      <c r="N270" s="67">
        <v>0</v>
      </c>
      <c r="O270" s="65">
        <v>0</v>
      </c>
      <c r="P270" s="67">
        <v>0</v>
      </c>
      <c r="Q270" s="68">
        <f t="shared" si="63"/>
        <v>0</v>
      </c>
      <c r="R270" s="69">
        <f t="shared" si="56"/>
        <v>0</v>
      </c>
      <c r="S270" s="1"/>
    </row>
    <row r="271" s="37" customFormat="1" ht="15.75" customHeight="1">
      <c r="A271" s="60" t="s">
        <v>431</v>
      </c>
      <c r="B271" s="71" t="s">
        <v>432</v>
      </c>
      <c r="C271" s="85" t="s">
        <v>31</v>
      </c>
      <c r="D271" s="116" t="s">
        <v>32</v>
      </c>
      <c r="E271" s="117" t="s">
        <v>32</v>
      </c>
      <c r="F271" s="117" t="s">
        <v>32</v>
      </c>
      <c r="G271" s="65">
        <v>0</v>
      </c>
      <c r="H271" s="67">
        <v>0</v>
      </c>
      <c r="I271" s="65">
        <v>0</v>
      </c>
      <c r="J271" s="67">
        <v>0</v>
      </c>
      <c r="K271" s="65">
        <v>0</v>
      </c>
      <c r="L271" s="67">
        <v>0</v>
      </c>
      <c r="M271" s="65">
        <v>0</v>
      </c>
      <c r="N271" s="67">
        <v>0</v>
      </c>
      <c r="O271" s="65">
        <v>0</v>
      </c>
      <c r="P271" s="67">
        <v>0</v>
      </c>
      <c r="Q271" s="68">
        <f t="shared" si="63"/>
        <v>0</v>
      </c>
      <c r="R271" s="69">
        <f t="shared" si="56"/>
        <v>0</v>
      </c>
      <c r="S271" s="1"/>
    </row>
    <row r="272" s="37" customFormat="1">
      <c r="A272" s="60" t="s">
        <v>433</v>
      </c>
      <c r="B272" s="94" t="s">
        <v>411</v>
      </c>
      <c r="C272" s="85" t="s">
        <v>31</v>
      </c>
      <c r="D272" s="116" t="s">
        <v>32</v>
      </c>
      <c r="E272" s="117" t="s">
        <v>32</v>
      </c>
      <c r="F272" s="117" t="s">
        <v>32</v>
      </c>
      <c r="G272" s="65">
        <v>0</v>
      </c>
      <c r="H272" s="67">
        <v>0</v>
      </c>
      <c r="I272" s="65">
        <v>0</v>
      </c>
      <c r="J272" s="67">
        <v>0</v>
      </c>
      <c r="K272" s="65">
        <v>0</v>
      </c>
      <c r="L272" s="67">
        <v>0</v>
      </c>
      <c r="M272" s="65">
        <v>0</v>
      </c>
      <c r="N272" s="67">
        <v>0</v>
      </c>
      <c r="O272" s="65">
        <v>0</v>
      </c>
      <c r="P272" s="67">
        <v>0</v>
      </c>
      <c r="Q272" s="68">
        <f t="shared" si="63"/>
        <v>0</v>
      </c>
      <c r="R272" s="69">
        <f t="shared" si="56"/>
        <v>0</v>
      </c>
      <c r="S272" s="1"/>
    </row>
    <row r="273" s="37" customFormat="1">
      <c r="A273" s="60" t="s">
        <v>434</v>
      </c>
      <c r="B273" s="71" t="s">
        <v>435</v>
      </c>
      <c r="C273" s="85" t="s">
        <v>31</v>
      </c>
      <c r="D273" s="116" t="s">
        <v>32</v>
      </c>
      <c r="E273" s="117" t="s">
        <v>32</v>
      </c>
      <c r="F273" s="117" t="s">
        <v>32</v>
      </c>
      <c r="G273" s="65"/>
      <c r="H273" s="67">
        <v>0</v>
      </c>
      <c r="I273" s="65">
        <v>0</v>
      </c>
      <c r="J273" s="67">
        <v>0</v>
      </c>
      <c r="K273" s="65">
        <v>0</v>
      </c>
      <c r="L273" s="67"/>
      <c r="M273" s="65">
        <v>0</v>
      </c>
      <c r="N273" s="67">
        <v>0</v>
      </c>
      <c r="O273" s="65">
        <v>0</v>
      </c>
      <c r="P273" s="67"/>
      <c r="Q273" s="68">
        <f t="shared" si="63"/>
        <v>0</v>
      </c>
      <c r="R273" s="69">
        <f t="shared" si="56"/>
        <v>0</v>
      </c>
      <c r="S273" s="1"/>
    </row>
    <row r="274" s="37" customFormat="1">
      <c r="A274" s="60" t="s">
        <v>436</v>
      </c>
      <c r="B274" s="94" t="s">
        <v>411</v>
      </c>
      <c r="C274" s="85" t="s">
        <v>31</v>
      </c>
      <c r="D274" s="116" t="s">
        <v>32</v>
      </c>
      <c r="E274" s="117" t="s">
        <v>32</v>
      </c>
      <c r="F274" s="117" t="s">
        <v>32</v>
      </c>
      <c r="G274" s="65">
        <v>0</v>
      </c>
      <c r="H274" s="67">
        <v>0</v>
      </c>
      <c r="I274" s="65">
        <v>0</v>
      </c>
      <c r="J274" s="67">
        <v>0</v>
      </c>
      <c r="K274" s="65">
        <v>0</v>
      </c>
      <c r="L274" s="67">
        <v>0</v>
      </c>
      <c r="M274" s="65">
        <v>0</v>
      </c>
      <c r="N274" s="67">
        <v>0</v>
      </c>
      <c r="O274" s="65">
        <v>0</v>
      </c>
      <c r="P274" s="67">
        <v>0</v>
      </c>
      <c r="Q274" s="68">
        <f t="shared" si="63"/>
        <v>0</v>
      </c>
      <c r="R274" s="69">
        <f t="shared" si="56"/>
        <v>0</v>
      </c>
      <c r="S274" s="1"/>
    </row>
    <row r="275" s="37" customFormat="1" ht="31.5">
      <c r="A275" s="60" t="s">
        <v>437</v>
      </c>
      <c r="B275" s="87" t="s">
        <v>438</v>
      </c>
      <c r="C275" s="85" t="s">
        <v>31</v>
      </c>
      <c r="D275" s="116" t="s">
        <v>32</v>
      </c>
      <c r="E275" s="117" t="s">
        <v>32</v>
      </c>
      <c r="F275" s="117" t="s">
        <v>32</v>
      </c>
      <c r="G275" s="65">
        <v>0</v>
      </c>
      <c r="H275" s="67">
        <v>0</v>
      </c>
      <c r="I275" s="65">
        <v>0</v>
      </c>
      <c r="J275" s="67">
        <v>0</v>
      </c>
      <c r="K275" s="65">
        <v>0</v>
      </c>
      <c r="L275" s="67">
        <v>0</v>
      </c>
      <c r="M275" s="65">
        <v>0</v>
      </c>
      <c r="N275" s="67">
        <v>0</v>
      </c>
      <c r="O275" s="65">
        <v>0</v>
      </c>
      <c r="P275" s="67">
        <v>0</v>
      </c>
      <c r="Q275" s="68">
        <f t="shared" si="63"/>
        <v>0</v>
      </c>
      <c r="R275" s="69">
        <f t="shared" si="56"/>
        <v>0</v>
      </c>
      <c r="S275" s="1"/>
    </row>
    <row r="276" s="37" customFormat="1">
      <c r="A276" s="60" t="s">
        <v>439</v>
      </c>
      <c r="B276" s="94" t="s">
        <v>411</v>
      </c>
      <c r="C276" s="85" t="s">
        <v>31</v>
      </c>
      <c r="D276" s="116" t="s">
        <v>32</v>
      </c>
      <c r="E276" s="117" t="s">
        <v>32</v>
      </c>
      <c r="F276" s="117" t="s">
        <v>32</v>
      </c>
      <c r="G276" s="65">
        <v>0</v>
      </c>
      <c r="H276" s="67">
        <v>0</v>
      </c>
      <c r="I276" s="65">
        <v>0</v>
      </c>
      <c r="J276" s="67">
        <v>0</v>
      </c>
      <c r="K276" s="65">
        <v>0</v>
      </c>
      <c r="L276" s="67">
        <v>0</v>
      </c>
      <c r="M276" s="65">
        <v>0</v>
      </c>
      <c r="N276" s="67">
        <v>0</v>
      </c>
      <c r="O276" s="65">
        <v>0</v>
      </c>
      <c r="P276" s="67">
        <v>0</v>
      </c>
      <c r="Q276" s="68">
        <f t="shared" si="63"/>
        <v>0</v>
      </c>
      <c r="R276" s="69">
        <f t="shared" si="56"/>
        <v>0</v>
      </c>
      <c r="S276" s="1"/>
    </row>
    <row r="277" s="37" customFormat="1">
      <c r="A277" s="60" t="s">
        <v>440</v>
      </c>
      <c r="B277" s="94" t="s">
        <v>56</v>
      </c>
      <c r="C277" s="85" t="s">
        <v>31</v>
      </c>
      <c r="D277" s="116" t="s">
        <v>32</v>
      </c>
      <c r="E277" s="117" t="s">
        <v>32</v>
      </c>
      <c r="F277" s="117" t="s">
        <v>32</v>
      </c>
      <c r="G277" s="65">
        <v>0</v>
      </c>
      <c r="H277" s="67">
        <v>0</v>
      </c>
      <c r="I277" s="65">
        <v>0</v>
      </c>
      <c r="J277" s="67">
        <v>0</v>
      </c>
      <c r="K277" s="65">
        <v>0</v>
      </c>
      <c r="L277" s="67">
        <v>0</v>
      </c>
      <c r="M277" s="65">
        <v>0</v>
      </c>
      <c r="N277" s="67">
        <v>0</v>
      </c>
      <c r="O277" s="65">
        <v>0</v>
      </c>
      <c r="P277" s="67">
        <v>0</v>
      </c>
      <c r="Q277" s="68">
        <f t="shared" si="63"/>
        <v>0</v>
      </c>
      <c r="R277" s="69">
        <f t="shared" si="56"/>
        <v>0</v>
      </c>
      <c r="S277" s="1"/>
    </row>
    <row r="278" s="37" customFormat="1">
      <c r="A278" s="60" t="s">
        <v>441</v>
      </c>
      <c r="B278" s="95" t="s">
        <v>411</v>
      </c>
      <c r="C278" s="85" t="s">
        <v>31</v>
      </c>
      <c r="D278" s="116" t="s">
        <v>32</v>
      </c>
      <c r="E278" s="117" t="s">
        <v>32</v>
      </c>
      <c r="F278" s="117" t="s">
        <v>32</v>
      </c>
      <c r="G278" s="65">
        <v>0</v>
      </c>
      <c r="H278" s="67">
        <v>0</v>
      </c>
      <c r="I278" s="65">
        <v>0</v>
      </c>
      <c r="J278" s="67">
        <v>0</v>
      </c>
      <c r="K278" s="65">
        <v>0</v>
      </c>
      <c r="L278" s="67">
        <v>0</v>
      </c>
      <c r="M278" s="65">
        <v>0</v>
      </c>
      <c r="N278" s="67">
        <v>0</v>
      </c>
      <c r="O278" s="65">
        <v>0</v>
      </c>
      <c r="P278" s="67">
        <v>0</v>
      </c>
      <c r="Q278" s="68">
        <f t="shared" si="63"/>
        <v>0</v>
      </c>
      <c r="R278" s="69">
        <f t="shared" si="56"/>
        <v>0</v>
      </c>
      <c r="S278" s="1"/>
    </row>
    <row r="279" s="37" customFormat="1">
      <c r="A279" s="60" t="s">
        <v>442</v>
      </c>
      <c r="B279" s="94" t="s">
        <v>58</v>
      </c>
      <c r="C279" s="85" t="s">
        <v>31</v>
      </c>
      <c r="D279" s="116" t="s">
        <v>32</v>
      </c>
      <c r="E279" s="117" t="s">
        <v>32</v>
      </c>
      <c r="F279" s="117" t="s">
        <v>32</v>
      </c>
      <c r="G279" s="65">
        <v>0</v>
      </c>
      <c r="H279" s="67">
        <v>0</v>
      </c>
      <c r="I279" s="65">
        <v>0</v>
      </c>
      <c r="J279" s="67">
        <v>0</v>
      </c>
      <c r="K279" s="65">
        <v>0</v>
      </c>
      <c r="L279" s="67">
        <v>0</v>
      </c>
      <c r="M279" s="65">
        <v>0</v>
      </c>
      <c r="N279" s="67">
        <v>0</v>
      </c>
      <c r="O279" s="65">
        <v>0</v>
      </c>
      <c r="P279" s="67">
        <v>0</v>
      </c>
      <c r="Q279" s="68">
        <f t="shared" si="63"/>
        <v>0</v>
      </c>
      <c r="R279" s="69">
        <f t="shared" si="56"/>
        <v>0</v>
      </c>
      <c r="S279" s="1"/>
    </row>
    <row r="280" s="37" customFormat="1">
      <c r="A280" s="60" t="s">
        <v>443</v>
      </c>
      <c r="B280" s="95" t="s">
        <v>411</v>
      </c>
      <c r="C280" s="85" t="s">
        <v>31</v>
      </c>
      <c r="D280" s="116" t="s">
        <v>32</v>
      </c>
      <c r="E280" s="117" t="s">
        <v>32</v>
      </c>
      <c r="F280" s="117" t="s">
        <v>32</v>
      </c>
      <c r="G280" s="65">
        <v>0</v>
      </c>
      <c r="H280" s="67">
        <v>0</v>
      </c>
      <c r="I280" s="65">
        <v>0</v>
      </c>
      <c r="J280" s="67">
        <v>0</v>
      </c>
      <c r="K280" s="65">
        <v>0</v>
      </c>
      <c r="L280" s="67">
        <v>0</v>
      </c>
      <c r="M280" s="65">
        <v>0</v>
      </c>
      <c r="N280" s="67">
        <v>0</v>
      </c>
      <c r="O280" s="65">
        <v>0</v>
      </c>
      <c r="P280" s="67">
        <v>0</v>
      </c>
      <c r="Q280" s="68">
        <f t="shared" si="63"/>
        <v>0</v>
      </c>
      <c r="R280" s="69">
        <f t="shared" ref="R280:R304" si="80">P280+N280+L280+J280+H280</f>
        <v>0</v>
      </c>
      <c r="S280" s="1"/>
    </row>
    <row r="281" s="37" customFormat="1">
      <c r="A281" s="60" t="s">
        <v>444</v>
      </c>
      <c r="B281" s="87" t="s">
        <v>445</v>
      </c>
      <c r="C281" s="85" t="s">
        <v>31</v>
      </c>
      <c r="D281" s="116" t="s">
        <v>32</v>
      </c>
      <c r="E281" s="117" t="s">
        <v>32</v>
      </c>
      <c r="F281" s="117" t="s">
        <v>32</v>
      </c>
      <c r="G281" s="65">
        <v>0</v>
      </c>
      <c r="H281" s="67">
        <v>0</v>
      </c>
      <c r="I281" s="65">
        <v>0</v>
      </c>
      <c r="J281" s="67">
        <v>0</v>
      </c>
      <c r="K281" s="65">
        <v>0</v>
      </c>
      <c r="L281" s="67">
        <v>0</v>
      </c>
      <c r="M281" s="65">
        <v>0</v>
      </c>
      <c r="N281" s="67">
        <v>0</v>
      </c>
      <c r="O281" s="65">
        <v>0</v>
      </c>
      <c r="P281" s="67">
        <v>0</v>
      </c>
      <c r="Q281" s="68">
        <f t="shared" si="63"/>
        <v>0</v>
      </c>
      <c r="R281" s="69">
        <f t="shared" si="80"/>
        <v>0</v>
      </c>
      <c r="S281" s="1"/>
    </row>
    <row r="282" s="37" customFormat="1">
      <c r="A282" s="60" t="s">
        <v>446</v>
      </c>
      <c r="B282" s="94" t="s">
        <v>411</v>
      </c>
      <c r="C282" s="85" t="s">
        <v>31</v>
      </c>
      <c r="D282" s="116" t="s">
        <v>32</v>
      </c>
      <c r="E282" s="117" t="s">
        <v>32</v>
      </c>
      <c r="F282" s="117" t="s">
        <v>32</v>
      </c>
      <c r="G282" s="65">
        <v>0</v>
      </c>
      <c r="H282" s="67">
        <v>0</v>
      </c>
      <c r="I282" s="65">
        <v>0</v>
      </c>
      <c r="J282" s="67">
        <v>0</v>
      </c>
      <c r="K282" s="65">
        <v>0</v>
      </c>
      <c r="L282" s="67">
        <v>0</v>
      </c>
      <c r="M282" s="65">
        <v>0</v>
      </c>
      <c r="N282" s="67">
        <v>0</v>
      </c>
      <c r="O282" s="65">
        <v>0</v>
      </c>
      <c r="P282" s="67">
        <v>0</v>
      </c>
      <c r="Q282" s="68">
        <f t="shared" si="63"/>
        <v>0</v>
      </c>
      <c r="R282" s="69">
        <f t="shared" si="80"/>
        <v>0</v>
      </c>
      <c r="S282" s="1"/>
    </row>
    <row r="283" s="37" customFormat="1">
      <c r="A283" s="60" t="s">
        <v>447</v>
      </c>
      <c r="B283" s="93" t="s">
        <v>448</v>
      </c>
      <c r="C283" s="85" t="s">
        <v>31</v>
      </c>
      <c r="D283" s="116" t="s">
        <v>32</v>
      </c>
      <c r="E283" s="117" t="s">
        <v>32</v>
      </c>
      <c r="F283" s="117" t="s">
        <v>32</v>
      </c>
      <c r="G283" s="91">
        <v>0</v>
      </c>
      <c r="H283" s="129">
        <v>0</v>
      </c>
      <c r="I283" s="91">
        <f>I284+I286+I291+I293+I295+I297+I299+I301+I303</f>
        <v>0</v>
      </c>
      <c r="J283" s="129">
        <v>0</v>
      </c>
      <c r="K283" s="91">
        <f>K284+K286+K291+K293+K295+K297+K299+K301+K303</f>
        <v>0</v>
      </c>
      <c r="L283" s="129">
        <v>0</v>
      </c>
      <c r="M283" s="91">
        <f>M284+M286+M291+M293+M295+M297+M299+M301+M303</f>
        <v>0</v>
      </c>
      <c r="N283" s="129">
        <v>0</v>
      </c>
      <c r="O283" s="91">
        <f>O284+O286+O291+O293+O295+O297+O299+O301+O303</f>
        <v>0</v>
      </c>
      <c r="P283" s="129">
        <v>0</v>
      </c>
      <c r="Q283" s="68">
        <f t="shared" si="63"/>
        <v>0</v>
      </c>
      <c r="R283" s="69">
        <f t="shared" si="80"/>
        <v>0</v>
      </c>
      <c r="S283" s="1"/>
    </row>
    <row r="284" s="37" customFormat="1">
      <c r="A284" s="60" t="s">
        <v>449</v>
      </c>
      <c r="B284" s="87" t="s">
        <v>450</v>
      </c>
      <c r="C284" s="85" t="s">
        <v>31</v>
      </c>
      <c r="D284" s="116" t="s">
        <v>32</v>
      </c>
      <c r="E284" s="117" t="s">
        <v>32</v>
      </c>
      <c r="F284" s="117" t="s">
        <v>32</v>
      </c>
      <c r="G284" s="65">
        <v>0</v>
      </c>
      <c r="H284" s="67">
        <v>0</v>
      </c>
      <c r="I284" s="65">
        <v>0</v>
      </c>
      <c r="J284" s="67">
        <v>0</v>
      </c>
      <c r="K284" s="65">
        <v>0</v>
      </c>
      <c r="L284" s="67">
        <v>0</v>
      </c>
      <c r="M284" s="65">
        <v>0</v>
      </c>
      <c r="N284" s="67">
        <v>0</v>
      </c>
      <c r="O284" s="65">
        <v>0</v>
      </c>
      <c r="P284" s="67">
        <v>0</v>
      </c>
      <c r="Q284" s="68">
        <f t="shared" si="63"/>
        <v>0</v>
      </c>
      <c r="R284" s="69">
        <f t="shared" si="80"/>
        <v>0</v>
      </c>
      <c r="S284" s="1"/>
    </row>
    <row r="285" s="37" customFormat="1">
      <c r="A285" s="60" t="s">
        <v>451</v>
      </c>
      <c r="B285" s="94" t="s">
        <v>411</v>
      </c>
      <c r="C285" s="85" t="s">
        <v>31</v>
      </c>
      <c r="D285" s="116" t="s">
        <v>32</v>
      </c>
      <c r="E285" s="117" t="s">
        <v>32</v>
      </c>
      <c r="F285" s="117" t="s">
        <v>32</v>
      </c>
      <c r="G285" s="65">
        <v>0</v>
      </c>
      <c r="H285" s="67">
        <v>0</v>
      </c>
      <c r="I285" s="65">
        <v>0</v>
      </c>
      <c r="J285" s="67">
        <v>0</v>
      </c>
      <c r="K285" s="65">
        <v>0</v>
      </c>
      <c r="L285" s="67">
        <v>0</v>
      </c>
      <c r="M285" s="65">
        <v>0</v>
      </c>
      <c r="N285" s="67">
        <v>0</v>
      </c>
      <c r="O285" s="65">
        <v>0</v>
      </c>
      <c r="P285" s="67">
        <v>0</v>
      </c>
      <c r="Q285" s="68">
        <f t="shared" si="63"/>
        <v>0</v>
      </c>
      <c r="R285" s="69">
        <f t="shared" si="80"/>
        <v>0</v>
      </c>
      <c r="S285" s="1"/>
    </row>
    <row r="286" s="37" customFormat="1">
      <c r="A286" s="60" t="s">
        <v>452</v>
      </c>
      <c r="B286" s="87" t="s">
        <v>453</v>
      </c>
      <c r="C286" s="85" t="s">
        <v>31</v>
      </c>
      <c r="D286" s="116" t="s">
        <v>32</v>
      </c>
      <c r="E286" s="117" t="s">
        <v>32</v>
      </c>
      <c r="F286" s="117" t="s">
        <v>32</v>
      </c>
      <c r="G286" s="65">
        <v>0</v>
      </c>
      <c r="H286" s="67">
        <v>0</v>
      </c>
      <c r="I286" s="65">
        <v>0</v>
      </c>
      <c r="J286" s="67">
        <v>0</v>
      </c>
      <c r="K286" s="65">
        <v>0</v>
      </c>
      <c r="L286" s="67">
        <v>0</v>
      </c>
      <c r="M286" s="65">
        <v>0</v>
      </c>
      <c r="N286" s="67">
        <v>0</v>
      </c>
      <c r="O286" s="65">
        <v>0</v>
      </c>
      <c r="P286" s="67">
        <v>0</v>
      </c>
      <c r="Q286" s="68">
        <f t="shared" si="63"/>
        <v>0</v>
      </c>
      <c r="R286" s="69">
        <f t="shared" si="80"/>
        <v>0</v>
      </c>
      <c r="S286" s="1"/>
    </row>
    <row r="287" s="37" customFormat="1">
      <c r="A287" s="60" t="s">
        <v>454</v>
      </c>
      <c r="B287" s="94" t="s">
        <v>281</v>
      </c>
      <c r="C287" s="85" t="s">
        <v>31</v>
      </c>
      <c r="D287" s="116" t="s">
        <v>32</v>
      </c>
      <c r="E287" s="117" t="s">
        <v>32</v>
      </c>
      <c r="F287" s="117" t="s">
        <v>32</v>
      </c>
      <c r="G287" s="65">
        <v>0</v>
      </c>
      <c r="H287" s="67">
        <v>0</v>
      </c>
      <c r="I287" s="65">
        <v>0</v>
      </c>
      <c r="J287" s="67">
        <v>0</v>
      </c>
      <c r="K287" s="65">
        <v>0</v>
      </c>
      <c r="L287" s="67">
        <v>0</v>
      </c>
      <c r="M287" s="65">
        <v>0</v>
      </c>
      <c r="N287" s="67">
        <v>0</v>
      </c>
      <c r="O287" s="65">
        <v>0</v>
      </c>
      <c r="P287" s="67">
        <v>0</v>
      </c>
      <c r="Q287" s="68">
        <f t="shared" si="63"/>
        <v>0</v>
      </c>
      <c r="R287" s="69">
        <f t="shared" si="80"/>
        <v>0</v>
      </c>
      <c r="S287" s="1"/>
    </row>
    <row r="288" s="37" customFormat="1">
      <c r="A288" s="60" t="s">
        <v>455</v>
      </c>
      <c r="B288" s="95" t="s">
        <v>411</v>
      </c>
      <c r="C288" s="85" t="s">
        <v>31</v>
      </c>
      <c r="D288" s="116" t="s">
        <v>32</v>
      </c>
      <c r="E288" s="117" t="s">
        <v>32</v>
      </c>
      <c r="F288" s="117" t="s">
        <v>32</v>
      </c>
      <c r="G288" s="65">
        <v>0</v>
      </c>
      <c r="H288" s="67">
        <v>0</v>
      </c>
      <c r="I288" s="65">
        <v>0</v>
      </c>
      <c r="J288" s="67">
        <v>0</v>
      </c>
      <c r="K288" s="65">
        <v>0</v>
      </c>
      <c r="L288" s="67">
        <v>0</v>
      </c>
      <c r="M288" s="65">
        <v>0</v>
      </c>
      <c r="N288" s="67">
        <v>0</v>
      </c>
      <c r="O288" s="65">
        <v>0</v>
      </c>
      <c r="P288" s="67">
        <v>0</v>
      </c>
      <c r="Q288" s="68">
        <f t="shared" si="63"/>
        <v>0</v>
      </c>
      <c r="R288" s="69">
        <f t="shared" si="80"/>
        <v>0</v>
      </c>
      <c r="S288" s="1"/>
    </row>
    <row r="289" s="37" customFormat="1">
      <c r="A289" s="60" t="s">
        <v>456</v>
      </c>
      <c r="B289" s="94" t="s">
        <v>457</v>
      </c>
      <c r="C289" s="85" t="s">
        <v>31</v>
      </c>
      <c r="D289" s="116" t="s">
        <v>32</v>
      </c>
      <c r="E289" s="117" t="s">
        <v>32</v>
      </c>
      <c r="F289" s="117" t="s">
        <v>32</v>
      </c>
      <c r="G289" s="65">
        <v>0</v>
      </c>
      <c r="H289" s="67">
        <v>0</v>
      </c>
      <c r="I289" s="65">
        <v>0</v>
      </c>
      <c r="J289" s="67">
        <v>0</v>
      </c>
      <c r="K289" s="65">
        <v>0</v>
      </c>
      <c r="L289" s="67">
        <v>0</v>
      </c>
      <c r="M289" s="65">
        <v>0</v>
      </c>
      <c r="N289" s="67">
        <v>0</v>
      </c>
      <c r="O289" s="65">
        <v>0</v>
      </c>
      <c r="P289" s="67">
        <v>0</v>
      </c>
      <c r="Q289" s="68">
        <f t="shared" si="63"/>
        <v>0</v>
      </c>
      <c r="R289" s="69">
        <f t="shared" si="80"/>
        <v>0</v>
      </c>
      <c r="S289" s="1"/>
    </row>
    <row r="290" s="37" customFormat="1">
      <c r="A290" s="60" t="s">
        <v>458</v>
      </c>
      <c r="B290" s="95" t="s">
        <v>411</v>
      </c>
      <c r="C290" s="85" t="s">
        <v>31</v>
      </c>
      <c r="D290" s="116" t="s">
        <v>32</v>
      </c>
      <c r="E290" s="117" t="s">
        <v>32</v>
      </c>
      <c r="F290" s="117" t="s">
        <v>32</v>
      </c>
      <c r="G290" s="65">
        <v>0</v>
      </c>
      <c r="H290" s="67">
        <v>0</v>
      </c>
      <c r="I290" s="65">
        <v>0</v>
      </c>
      <c r="J290" s="67">
        <v>0</v>
      </c>
      <c r="K290" s="65">
        <v>0</v>
      </c>
      <c r="L290" s="67">
        <v>0</v>
      </c>
      <c r="M290" s="65">
        <v>0</v>
      </c>
      <c r="N290" s="67">
        <v>0</v>
      </c>
      <c r="O290" s="65">
        <v>0</v>
      </c>
      <c r="P290" s="67">
        <v>0</v>
      </c>
      <c r="Q290" s="68">
        <f t="shared" si="63"/>
        <v>0</v>
      </c>
      <c r="R290" s="69">
        <f t="shared" si="80"/>
        <v>0</v>
      </c>
      <c r="S290" s="1"/>
    </row>
    <row r="291" s="37" customFormat="1" ht="31.5">
      <c r="A291" s="60" t="s">
        <v>459</v>
      </c>
      <c r="B291" s="87" t="s">
        <v>460</v>
      </c>
      <c r="C291" s="85" t="s">
        <v>31</v>
      </c>
      <c r="D291" s="116" t="s">
        <v>32</v>
      </c>
      <c r="E291" s="117" t="s">
        <v>32</v>
      </c>
      <c r="F291" s="117" t="s">
        <v>32</v>
      </c>
      <c r="G291" s="65">
        <v>0</v>
      </c>
      <c r="H291" s="67">
        <v>0</v>
      </c>
      <c r="I291" s="65">
        <v>0</v>
      </c>
      <c r="J291" s="67">
        <v>0</v>
      </c>
      <c r="K291" s="65">
        <v>0</v>
      </c>
      <c r="L291" s="67">
        <v>0</v>
      </c>
      <c r="M291" s="65">
        <v>0</v>
      </c>
      <c r="N291" s="67">
        <v>0</v>
      </c>
      <c r="O291" s="65">
        <v>0</v>
      </c>
      <c r="P291" s="67">
        <v>0</v>
      </c>
      <c r="Q291" s="68">
        <f t="shared" si="63"/>
        <v>0</v>
      </c>
      <c r="R291" s="69">
        <f t="shared" si="80"/>
        <v>0</v>
      </c>
      <c r="S291" s="1"/>
    </row>
    <row r="292" s="37" customFormat="1">
      <c r="A292" s="60" t="s">
        <v>461</v>
      </c>
      <c r="B292" s="94" t="s">
        <v>411</v>
      </c>
      <c r="C292" s="85" t="s">
        <v>31</v>
      </c>
      <c r="D292" s="116" t="s">
        <v>32</v>
      </c>
      <c r="E292" s="117" t="s">
        <v>32</v>
      </c>
      <c r="F292" s="117" t="s">
        <v>32</v>
      </c>
      <c r="G292" s="65">
        <v>0</v>
      </c>
      <c r="H292" s="67">
        <v>0</v>
      </c>
      <c r="I292" s="65">
        <v>0</v>
      </c>
      <c r="J292" s="67">
        <v>0</v>
      </c>
      <c r="K292" s="65">
        <v>0</v>
      </c>
      <c r="L292" s="67">
        <v>0</v>
      </c>
      <c r="M292" s="65">
        <v>0</v>
      </c>
      <c r="N292" s="67">
        <v>0</v>
      </c>
      <c r="O292" s="65">
        <v>0</v>
      </c>
      <c r="P292" s="67">
        <v>0</v>
      </c>
      <c r="Q292" s="68">
        <f t="shared" si="63"/>
        <v>0</v>
      </c>
      <c r="R292" s="69">
        <f t="shared" si="80"/>
        <v>0</v>
      </c>
      <c r="S292" s="1"/>
    </row>
    <row r="293" s="37" customFormat="1">
      <c r="A293" s="60" t="s">
        <v>462</v>
      </c>
      <c r="B293" s="87" t="s">
        <v>463</v>
      </c>
      <c r="C293" s="85" t="s">
        <v>31</v>
      </c>
      <c r="D293" s="116" t="s">
        <v>32</v>
      </c>
      <c r="E293" s="117" t="s">
        <v>32</v>
      </c>
      <c r="F293" s="117" t="s">
        <v>32</v>
      </c>
      <c r="G293" s="65">
        <v>0</v>
      </c>
      <c r="H293" s="67">
        <v>0</v>
      </c>
      <c r="I293" s="65">
        <f>I108</f>
        <v>0</v>
      </c>
      <c r="J293" s="67">
        <v>0</v>
      </c>
      <c r="K293" s="65">
        <f>K108</f>
        <v>0</v>
      </c>
      <c r="L293" s="67">
        <v>0</v>
      </c>
      <c r="M293" s="65">
        <v>0</v>
      </c>
      <c r="N293" s="67">
        <v>0</v>
      </c>
      <c r="O293" s="65">
        <v>0</v>
      </c>
      <c r="P293" s="67">
        <v>0</v>
      </c>
      <c r="Q293" s="68">
        <f t="shared" si="63"/>
        <v>0</v>
      </c>
      <c r="R293" s="69">
        <f t="shared" si="80"/>
        <v>0</v>
      </c>
      <c r="S293" s="1"/>
    </row>
    <row r="294" s="37" customFormat="1">
      <c r="A294" s="60" t="s">
        <v>464</v>
      </c>
      <c r="B294" s="94" t="s">
        <v>411</v>
      </c>
      <c r="C294" s="85" t="s">
        <v>31</v>
      </c>
      <c r="D294" s="116" t="s">
        <v>32</v>
      </c>
      <c r="E294" s="117" t="s">
        <v>32</v>
      </c>
      <c r="F294" s="117" t="s">
        <v>32</v>
      </c>
      <c r="G294" s="65">
        <v>0</v>
      </c>
      <c r="H294" s="67">
        <v>0</v>
      </c>
      <c r="I294" s="65">
        <v>0</v>
      </c>
      <c r="J294" s="67">
        <v>0</v>
      </c>
      <c r="K294" s="65">
        <v>0</v>
      </c>
      <c r="L294" s="67">
        <v>0</v>
      </c>
      <c r="M294" s="65">
        <v>0</v>
      </c>
      <c r="N294" s="67">
        <v>0</v>
      </c>
      <c r="O294" s="65">
        <v>0</v>
      </c>
      <c r="P294" s="67">
        <v>0</v>
      </c>
      <c r="Q294" s="68">
        <f t="shared" si="63"/>
        <v>0</v>
      </c>
      <c r="R294" s="69">
        <f t="shared" si="80"/>
        <v>0</v>
      </c>
      <c r="S294" s="1"/>
    </row>
    <row r="295" s="37" customFormat="1">
      <c r="A295" s="60" t="s">
        <v>465</v>
      </c>
      <c r="B295" s="87" t="s">
        <v>466</v>
      </c>
      <c r="C295" s="85" t="s">
        <v>31</v>
      </c>
      <c r="D295" s="116" t="s">
        <v>32</v>
      </c>
      <c r="E295" s="117" t="s">
        <v>32</v>
      </c>
      <c r="F295" s="117" t="s">
        <v>32</v>
      </c>
      <c r="G295" s="65">
        <v>0</v>
      </c>
      <c r="H295" s="67">
        <v>0</v>
      </c>
      <c r="I295" s="65">
        <v>0</v>
      </c>
      <c r="J295" s="67">
        <v>0</v>
      </c>
      <c r="K295" s="65">
        <v>0</v>
      </c>
      <c r="L295" s="67">
        <v>0</v>
      </c>
      <c r="M295" s="65">
        <v>0</v>
      </c>
      <c r="N295" s="67">
        <v>0</v>
      </c>
      <c r="O295" s="65">
        <v>0</v>
      </c>
      <c r="P295" s="67">
        <v>0</v>
      </c>
      <c r="Q295" s="68">
        <f t="shared" ref="Q295:Q304" si="81">G295+I295+K295+M295+O295</f>
        <v>0</v>
      </c>
      <c r="R295" s="69">
        <f t="shared" si="80"/>
        <v>0</v>
      </c>
      <c r="S295" s="1"/>
    </row>
    <row r="296" s="37" customFormat="1">
      <c r="A296" s="60" t="s">
        <v>467</v>
      </c>
      <c r="B296" s="94" t="s">
        <v>411</v>
      </c>
      <c r="C296" s="85" t="s">
        <v>31</v>
      </c>
      <c r="D296" s="116" t="s">
        <v>32</v>
      </c>
      <c r="E296" s="117" t="s">
        <v>32</v>
      </c>
      <c r="F296" s="117" t="s">
        <v>32</v>
      </c>
      <c r="G296" s="65">
        <v>0</v>
      </c>
      <c r="H296" s="67">
        <v>0</v>
      </c>
      <c r="I296" s="65">
        <v>0</v>
      </c>
      <c r="J296" s="67">
        <v>0</v>
      </c>
      <c r="K296" s="65">
        <v>0</v>
      </c>
      <c r="L296" s="67">
        <v>0</v>
      </c>
      <c r="M296" s="65">
        <v>0</v>
      </c>
      <c r="N296" s="67">
        <v>0</v>
      </c>
      <c r="O296" s="65">
        <v>0</v>
      </c>
      <c r="P296" s="67">
        <v>0</v>
      </c>
      <c r="Q296" s="68">
        <f t="shared" si="81"/>
        <v>0</v>
      </c>
      <c r="R296" s="69">
        <f t="shared" si="80"/>
        <v>0</v>
      </c>
      <c r="S296" s="1"/>
    </row>
    <row r="297" s="37" customFormat="1">
      <c r="A297" s="60" t="s">
        <v>468</v>
      </c>
      <c r="B297" s="87" t="s">
        <v>469</v>
      </c>
      <c r="C297" s="85" t="s">
        <v>31</v>
      </c>
      <c r="D297" s="116" t="s">
        <v>32</v>
      </c>
      <c r="E297" s="117" t="s">
        <v>32</v>
      </c>
      <c r="F297" s="117" t="s">
        <v>32</v>
      </c>
      <c r="G297" s="65">
        <v>0</v>
      </c>
      <c r="H297" s="67">
        <v>0</v>
      </c>
      <c r="I297" s="65">
        <v>0</v>
      </c>
      <c r="J297" s="67">
        <v>0</v>
      </c>
      <c r="K297" s="65">
        <v>0</v>
      </c>
      <c r="L297" s="67">
        <v>0</v>
      </c>
      <c r="M297" s="65">
        <v>0</v>
      </c>
      <c r="N297" s="67">
        <v>0</v>
      </c>
      <c r="O297" s="65">
        <v>0</v>
      </c>
      <c r="P297" s="67">
        <v>0</v>
      </c>
      <c r="Q297" s="68">
        <f t="shared" si="81"/>
        <v>0</v>
      </c>
      <c r="R297" s="69">
        <f t="shared" si="80"/>
        <v>0</v>
      </c>
      <c r="S297" s="1"/>
    </row>
    <row r="298" s="37" customFormat="1">
      <c r="A298" s="60" t="s">
        <v>470</v>
      </c>
      <c r="B298" s="94" t="s">
        <v>411</v>
      </c>
      <c r="C298" s="85" t="s">
        <v>31</v>
      </c>
      <c r="D298" s="116" t="s">
        <v>32</v>
      </c>
      <c r="E298" s="117" t="s">
        <v>32</v>
      </c>
      <c r="F298" s="117" t="s">
        <v>32</v>
      </c>
      <c r="G298" s="65">
        <v>0</v>
      </c>
      <c r="H298" s="67">
        <v>0</v>
      </c>
      <c r="I298" s="65">
        <v>0</v>
      </c>
      <c r="J298" s="67">
        <v>0</v>
      </c>
      <c r="K298" s="65">
        <v>0</v>
      </c>
      <c r="L298" s="67">
        <v>0</v>
      </c>
      <c r="M298" s="65">
        <v>0</v>
      </c>
      <c r="N298" s="67">
        <v>0</v>
      </c>
      <c r="O298" s="65">
        <v>0</v>
      </c>
      <c r="P298" s="67">
        <v>0</v>
      </c>
      <c r="Q298" s="68">
        <f t="shared" si="81"/>
        <v>0</v>
      </c>
      <c r="R298" s="69">
        <f t="shared" si="80"/>
        <v>0</v>
      </c>
      <c r="S298" s="1"/>
    </row>
    <row r="299" s="37" customFormat="1">
      <c r="A299" s="60" t="s">
        <v>471</v>
      </c>
      <c r="B299" s="87" t="s">
        <v>472</v>
      </c>
      <c r="C299" s="85" t="s">
        <v>31</v>
      </c>
      <c r="D299" s="116" t="s">
        <v>32</v>
      </c>
      <c r="E299" s="117" t="s">
        <v>32</v>
      </c>
      <c r="F299" s="117" t="s">
        <v>32</v>
      </c>
      <c r="G299" s="65">
        <v>0</v>
      </c>
      <c r="H299" s="67">
        <v>0</v>
      </c>
      <c r="I299" s="65">
        <v>0</v>
      </c>
      <c r="J299" s="67">
        <v>0</v>
      </c>
      <c r="K299" s="65">
        <v>0</v>
      </c>
      <c r="L299" s="67">
        <v>0</v>
      </c>
      <c r="M299" s="65">
        <v>0</v>
      </c>
      <c r="N299" s="67">
        <v>0</v>
      </c>
      <c r="O299" s="65">
        <v>0</v>
      </c>
      <c r="P299" s="67">
        <v>0</v>
      </c>
      <c r="Q299" s="68">
        <f t="shared" si="81"/>
        <v>0</v>
      </c>
      <c r="R299" s="69">
        <f t="shared" si="80"/>
        <v>0</v>
      </c>
      <c r="S299" s="1"/>
    </row>
    <row r="300" s="37" customFormat="1">
      <c r="A300" s="60" t="s">
        <v>473</v>
      </c>
      <c r="B300" s="94" t="s">
        <v>411</v>
      </c>
      <c r="C300" s="85" t="s">
        <v>31</v>
      </c>
      <c r="D300" s="116" t="s">
        <v>32</v>
      </c>
      <c r="E300" s="117" t="s">
        <v>32</v>
      </c>
      <c r="F300" s="117" t="s">
        <v>32</v>
      </c>
      <c r="G300" s="65">
        <v>0</v>
      </c>
      <c r="H300" s="67">
        <v>0</v>
      </c>
      <c r="I300" s="65">
        <v>0</v>
      </c>
      <c r="J300" s="67">
        <v>0</v>
      </c>
      <c r="K300" s="65">
        <v>0</v>
      </c>
      <c r="L300" s="67">
        <v>0</v>
      </c>
      <c r="M300" s="65">
        <v>0</v>
      </c>
      <c r="N300" s="67">
        <v>0</v>
      </c>
      <c r="O300" s="65">
        <v>0</v>
      </c>
      <c r="P300" s="67">
        <v>0</v>
      </c>
      <c r="Q300" s="68">
        <f t="shared" si="81"/>
        <v>0</v>
      </c>
      <c r="R300" s="69">
        <f t="shared" si="80"/>
        <v>0</v>
      </c>
      <c r="S300" s="1"/>
    </row>
    <row r="301" s="37" customFormat="1" ht="31.5">
      <c r="A301" s="60" t="s">
        <v>474</v>
      </c>
      <c r="B301" s="87" t="s">
        <v>475</v>
      </c>
      <c r="C301" s="85" t="s">
        <v>31</v>
      </c>
      <c r="D301" s="116" t="s">
        <v>32</v>
      </c>
      <c r="E301" s="117" t="s">
        <v>32</v>
      </c>
      <c r="F301" s="117" t="s">
        <v>32</v>
      </c>
      <c r="G301" s="65">
        <v>0</v>
      </c>
      <c r="H301" s="67">
        <v>0</v>
      </c>
      <c r="I301" s="65">
        <v>0</v>
      </c>
      <c r="J301" s="67">
        <v>0</v>
      </c>
      <c r="K301" s="65">
        <v>0</v>
      </c>
      <c r="L301" s="67">
        <v>0</v>
      </c>
      <c r="M301" s="65">
        <v>0</v>
      </c>
      <c r="N301" s="67">
        <v>0</v>
      </c>
      <c r="O301" s="65">
        <v>0</v>
      </c>
      <c r="P301" s="67">
        <v>0</v>
      </c>
      <c r="Q301" s="68">
        <f t="shared" si="81"/>
        <v>0</v>
      </c>
      <c r="R301" s="69">
        <f t="shared" si="80"/>
        <v>0</v>
      </c>
      <c r="S301" s="1"/>
    </row>
    <row r="302" s="37" customFormat="1">
      <c r="A302" s="60" t="s">
        <v>476</v>
      </c>
      <c r="B302" s="94" t="s">
        <v>411</v>
      </c>
      <c r="C302" s="85" t="s">
        <v>31</v>
      </c>
      <c r="D302" s="116" t="s">
        <v>32</v>
      </c>
      <c r="E302" s="117" t="s">
        <v>32</v>
      </c>
      <c r="F302" s="117" t="s">
        <v>32</v>
      </c>
      <c r="G302" s="65">
        <v>0</v>
      </c>
      <c r="H302" s="67">
        <v>0</v>
      </c>
      <c r="I302" s="65">
        <v>0</v>
      </c>
      <c r="J302" s="67">
        <v>0</v>
      </c>
      <c r="K302" s="65">
        <v>0</v>
      </c>
      <c r="L302" s="67">
        <v>0</v>
      </c>
      <c r="M302" s="65">
        <v>0</v>
      </c>
      <c r="N302" s="67">
        <v>0</v>
      </c>
      <c r="O302" s="65">
        <v>0</v>
      </c>
      <c r="P302" s="67">
        <v>0</v>
      </c>
      <c r="Q302" s="68">
        <f t="shared" si="81"/>
        <v>0</v>
      </c>
      <c r="R302" s="69">
        <f t="shared" si="80"/>
        <v>0</v>
      </c>
      <c r="S302" s="1"/>
    </row>
    <row r="303" s="37" customFormat="1">
      <c r="A303" s="60" t="s">
        <v>477</v>
      </c>
      <c r="B303" s="87" t="s">
        <v>478</v>
      </c>
      <c r="C303" s="85" t="s">
        <v>31</v>
      </c>
      <c r="D303" s="116" t="s">
        <v>32</v>
      </c>
      <c r="E303" s="117" t="s">
        <v>32</v>
      </c>
      <c r="F303" s="117" t="s">
        <v>32</v>
      </c>
      <c r="G303" s="91">
        <v>-10.08</v>
      </c>
      <c r="H303" s="129">
        <v>0</v>
      </c>
      <c r="I303" s="91">
        <v>0</v>
      </c>
      <c r="J303" s="129">
        <v>0</v>
      </c>
      <c r="K303" s="91">
        <v>0</v>
      </c>
      <c r="L303" s="129">
        <v>0</v>
      </c>
      <c r="M303" s="91">
        <v>0</v>
      </c>
      <c r="N303" s="129">
        <v>0</v>
      </c>
      <c r="O303" s="91">
        <v>0</v>
      </c>
      <c r="P303" s="129">
        <v>0</v>
      </c>
      <c r="Q303" s="68">
        <f t="shared" si="81"/>
        <v>-10.08</v>
      </c>
      <c r="R303" s="69">
        <f t="shared" si="80"/>
        <v>0</v>
      </c>
      <c r="S303" s="1"/>
    </row>
    <row r="304" s="37" customFormat="1">
      <c r="A304" s="60" t="s">
        <v>479</v>
      </c>
      <c r="B304" s="94" t="s">
        <v>411</v>
      </c>
      <c r="C304" s="85" t="s">
        <v>31</v>
      </c>
      <c r="D304" s="116" t="s">
        <v>32</v>
      </c>
      <c r="E304" s="117" t="s">
        <v>32</v>
      </c>
      <c r="F304" s="117" t="s">
        <v>32</v>
      </c>
      <c r="G304" s="91">
        <v>0</v>
      </c>
      <c r="H304" s="129">
        <v>0</v>
      </c>
      <c r="I304" s="91">
        <v>0</v>
      </c>
      <c r="J304" s="129">
        <v>0</v>
      </c>
      <c r="K304" s="91">
        <v>0</v>
      </c>
      <c r="L304" s="129">
        <v>0</v>
      </c>
      <c r="M304" s="91">
        <v>0</v>
      </c>
      <c r="N304" s="129">
        <v>0</v>
      </c>
      <c r="O304" s="91">
        <v>0</v>
      </c>
      <c r="P304" s="129">
        <v>0</v>
      </c>
      <c r="Q304" s="68">
        <f t="shared" si="81"/>
        <v>0</v>
      </c>
      <c r="R304" s="69">
        <f t="shared" si="80"/>
        <v>0</v>
      </c>
      <c r="S304" s="1"/>
    </row>
    <row r="305" s="37" customFormat="1" ht="31.5">
      <c r="A305" s="60" t="s">
        <v>480</v>
      </c>
      <c r="B305" s="93" t="s">
        <v>481</v>
      </c>
      <c r="C305" s="85" t="s">
        <v>482</v>
      </c>
      <c r="D305" s="116" t="s">
        <v>32</v>
      </c>
      <c r="E305" s="117" t="s">
        <v>32</v>
      </c>
      <c r="F305" s="117" t="s">
        <v>32</v>
      </c>
      <c r="G305" s="130">
        <v>1</v>
      </c>
      <c r="H305" s="129">
        <v>0</v>
      </c>
      <c r="I305" s="130">
        <f>(I167+I203+I222)/(I23*1.2)</f>
        <v>0.92303448547629952</v>
      </c>
      <c r="J305" s="129">
        <v>0</v>
      </c>
      <c r="K305" s="130">
        <f>(K167+K203+K222)/(K23*1.2)</f>
        <v>0.92303448547629952</v>
      </c>
      <c r="L305" s="129">
        <v>0</v>
      </c>
      <c r="M305" s="130">
        <f>(M167+M203+M222)/(M23*1.2)</f>
        <v>0.92303448547629952</v>
      </c>
      <c r="N305" s="129">
        <v>0</v>
      </c>
      <c r="O305" s="130">
        <f>(O167+O203+O222)/(O23*1.2)</f>
        <v>0.92303448547629952</v>
      </c>
      <c r="P305" s="129">
        <v>0</v>
      </c>
      <c r="Q305" s="131">
        <f t="shared" ref="Q305:Q317" si="82">G305+I305+K305</f>
        <v>2.846068970952599</v>
      </c>
      <c r="R305" s="84">
        <f t="shared" ref="R305:R317" si="83">G305+I305+L305</f>
        <v>1.9230344854762995</v>
      </c>
      <c r="S305" s="1"/>
    </row>
    <row r="306" s="37" customFormat="1">
      <c r="A306" s="60" t="s">
        <v>483</v>
      </c>
      <c r="B306" s="87" t="s">
        <v>484</v>
      </c>
      <c r="C306" s="85" t="s">
        <v>482</v>
      </c>
      <c r="D306" s="116" t="s">
        <v>32</v>
      </c>
      <c r="E306" s="117" t="s">
        <v>32</v>
      </c>
      <c r="F306" s="117" t="s">
        <v>32</v>
      </c>
      <c r="G306" s="132">
        <v>0</v>
      </c>
      <c r="H306" s="67">
        <v>0</v>
      </c>
      <c r="I306" s="132">
        <v>0</v>
      </c>
      <c r="J306" s="67">
        <v>0</v>
      </c>
      <c r="K306" s="132">
        <v>0</v>
      </c>
      <c r="L306" s="67">
        <v>0</v>
      </c>
      <c r="M306" s="132">
        <v>0</v>
      </c>
      <c r="N306" s="67">
        <v>0</v>
      </c>
      <c r="O306" s="132">
        <v>0</v>
      </c>
      <c r="P306" s="67">
        <v>0</v>
      </c>
      <c r="Q306" s="131">
        <f t="shared" si="82"/>
        <v>0</v>
      </c>
      <c r="R306" s="84">
        <f t="shared" si="83"/>
        <v>0</v>
      </c>
      <c r="S306" s="1"/>
    </row>
    <row r="307" s="37" customFormat="1" ht="31.5">
      <c r="A307" s="60" t="s">
        <v>485</v>
      </c>
      <c r="B307" s="87" t="s">
        <v>486</v>
      </c>
      <c r="C307" s="85" t="s">
        <v>482</v>
      </c>
      <c r="D307" s="116" t="s">
        <v>32</v>
      </c>
      <c r="E307" s="117" t="s">
        <v>32</v>
      </c>
      <c r="F307" s="117" t="s">
        <v>32</v>
      </c>
      <c r="G307" s="132">
        <v>0</v>
      </c>
      <c r="H307" s="67">
        <v>0</v>
      </c>
      <c r="I307" s="132">
        <v>0</v>
      </c>
      <c r="J307" s="67">
        <v>0</v>
      </c>
      <c r="K307" s="132">
        <v>0</v>
      </c>
      <c r="L307" s="67">
        <v>0</v>
      </c>
      <c r="M307" s="132">
        <v>0</v>
      </c>
      <c r="N307" s="67">
        <v>0</v>
      </c>
      <c r="O307" s="132">
        <v>0</v>
      </c>
      <c r="P307" s="67">
        <v>0</v>
      </c>
      <c r="Q307" s="131">
        <f t="shared" si="82"/>
        <v>0</v>
      </c>
      <c r="R307" s="84">
        <f t="shared" si="83"/>
        <v>0</v>
      </c>
      <c r="S307" s="1"/>
    </row>
    <row r="308" s="37" customFormat="1" ht="31.5">
      <c r="A308" s="60" t="s">
        <v>487</v>
      </c>
      <c r="B308" s="87" t="s">
        <v>488</v>
      </c>
      <c r="C308" s="85" t="s">
        <v>482</v>
      </c>
      <c r="D308" s="116" t="s">
        <v>32</v>
      </c>
      <c r="E308" s="117" t="s">
        <v>32</v>
      </c>
      <c r="F308" s="117" t="s">
        <v>32</v>
      </c>
      <c r="G308" s="132">
        <v>0</v>
      </c>
      <c r="H308" s="67">
        <v>0</v>
      </c>
      <c r="I308" s="132">
        <v>0</v>
      </c>
      <c r="J308" s="67">
        <v>0</v>
      </c>
      <c r="K308" s="132">
        <v>0</v>
      </c>
      <c r="L308" s="67">
        <v>0</v>
      </c>
      <c r="M308" s="132">
        <v>0</v>
      </c>
      <c r="N308" s="67">
        <v>0</v>
      </c>
      <c r="O308" s="132">
        <v>0</v>
      </c>
      <c r="P308" s="67">
        <v>0</v>
      </c>
      <c r="Q308" s="131">
        <f t="shared" si="82"/>
        <v>0</v>
      </c>
      <c r="R308" s="84">
        <f t="shared" si="83"/>
        <v>0</v>
      </c>
      <c r="S308" s="1"/>
    </row>
    <row r="309" s="37" customFormat="1" ht="31.5">
      <c r="A309" s="60" t="s">
        <v>489</v>
      </c>
      <c r="B309" s="87" t="s">
        <v>490</v>
      </c>
      <c r="C309" s="85" t="s">
        <v>482</v>
      </c>
      <c r="D309" s="116" t="s">
        <v>32</v>
      </c>
      <c r="E309" s="117" t="s">
        <v>32</v>
      </c>
      <c r="F309" s="117" t="s">
        <v>32</v>
      </c>
      <c r="G309" s="132">
        <v>0</v>
      </c>
      <c r="H309" s="67">
        <v>0</v>
      </c>
      <c r="I309" s="132">
        <v>0</v>
      </c>
      <c r="J309" s="67">
        <v>0</v>
      </c>
      <c r="K309" s="132">
        <v>0</v>
      </c>
      <c r="L309" s="67">
        <v>0</v>
      </c>
      <c r="M309" s="132">
        <v>0</v>
      </c>
      <c r="N309" s="67">
        <v>0</v>
      </c>
      <c r="O309" s="132">
        <v>0</v>
      </c>
      <c r="P309" s="67">
        <v>0</v>
      </c>
      <c r="Q309" s="131">
        <f t="shared" si="82"/>
        <v>0</v>
      </c>
      <c r="R309" s="84">
        <f t="shared" si="83"/>
        <v>0</v>
      </c>
      <c r="S309" s="1"/>
    </row>
    <row r="310" s="37" customFormat="1">
      <c r="A310" s="60" t="s">
        <v>491</v>
      </c>
      <c r="B310" s="71" t="s">
        <v>492</v>
      </c>
      <c r="C310" s="85" t="s">
        <v>482</v>
      </c>
      <c r="D310" s="116" t="s">
        <v>32</v>
      </c>
      <c r="E310" s="117" t="s">
        <v>32</v>
      </c>
      <c r="F310" s="117" t="s">
        <v>32</v>
      </c>
      <c r="G310" s="132">
        <v>0</v>
      </c>
      <c r="H310" s="67">
        <v>0</v>
      </c>
      <c r="I310" s="132">
        <v>0</v>
      </c>
      <c r="J310" s="67">
        <v>0</v>
      </c>
      <c r="K310" s="132">
        <v>0</v>
      </c>
      <c r="L310" s="67">
        <v>0</v>
      </c>
      <c r="M310" s="132">
        <v>0</v>
      </c>
      <c r="N310" s="67">
        <v>0</v>
      </c>
      <c r="O310" s="132">
        <v>0</v>
      </c>
      <c r="P310" s="67">
        <v>0</v>
      </c>
      <c r="Q310" s="131">
        <f t="shared" si="82"/>
        <v>0</v>
      </c>
      <c r="R310" s="84">
        <f t="shared" si="83"/>
        <v>0</v>
      </c>
      <c r="S310" s="1"/>
    </row>
    <row r="311" s="37" customFormat="1">
      <c r="A311" s="60" t="s">
        <v>493</v>
      </c>
      <c r="B311" s="71" t="s">
        <v>494</v>
      </c>
      <c r="C311" s="85" t="s">
        <v>482</v>
      </c>
      <c r="D311" s="116" t="s">
        <v>32</v>
      </c>
      <c r="E311" s="117" t="s">
        <v>32</v>
      </c>
      <c r="F311" s="117" t="s">
        <v>32</v>
      </c>
      <c r="G311" s="130">
        <v>1</v>
      </c>
      <c r="H311" s="129">
        <v>0</v>
      </c>
      <c r="I311" s="130">
        <f>(I173)/(I29*1.2)</f>
        <v>1</v>
      </c>
      <c r="J311" s="129">
        <v>0</v>
      </c>
      <c r="K311" s="130">
        <f>(K173)/(K29*1.2)</f>
        <v>1</v>
      </c>
      <c r="L311" s="129">
        <v>0</v>
      </c>
      <c r="M311" s="130">
        <f>(M173)/(M29*1.2)</f>
        <v>1</v>
      </c>
      <c r="N311" s="129">
        <v>0</v>
      </c>
      <c r="O311" s="130">
        <f>(O173)/(O29*1.2)</f>
        <v>1</v>
      </c>
      <c r="P311" s="129">
        <v>0</v>
      </c>
      <c r="Q311" s="131">
        <f t="shared" si="82"/>
        <v>3</v>
      </c>
      <c r="R311" s="84">
        <f t="shared" si="83"/>
        <v>2</v>
      </c>
      <c r="S311" s="1"/>
    </row>
    <row r="312" s="37" customFormat="1">
      <c r="A312" s="60" t="s">
        <v>495</v>
      </c>
      <c r="B312" s="71" t="s">
        <v>496</v>
      </c>
      <c r="C312" s="85" t="s">
        <v>482</v>
      </c>
      <c r="D312" s="116" t="s">
        <v>32</v>
      </c>
      <c r="E312" s="117" t="s">
        <v>32</v>
      </c>
      <c r="F312" s="117" t="s">
        <v>32</v>
      </c>
      <c r="G312" s="132">
        <v>0</v>
      </c>
      <c r="H312" s="67">
        <v>0</v>
      </c>
      <c r="I312" s="132">
        <v>0</v>
      </c>
      <c r="J312" s="67">
        <v>0</v>
      </c>
      <c r="K312" s="132">
        <v>0</v>
      </c>
      <c r="L312" s="67">
        <v>0</v>
      </c>
      <c r="M312" s="132">
        <v>0</v>
      </c>
      <c r="N312" s="67">
        <v>0</v>
      </c>
      <c r="O312" s="132">
        <v>0</v>
      </c>
      <c r="P312" s="67">
        <v>0</v>
      </c>
      <c r="Q312" s="131">
        <f t="shared" si="82"/>
        <v>0</v>
      </c>
      <c r="R312" s="84">
        <f t="shared" si="83"/>
        <v>0</v>
      </c>
      <c r="S312" s="1"/>
    </row>
    <row r="313" s="37" customFormat="1" ht="19.5" customHeight="1">
      <c r="A313" s="60" t="s">
        <v>497</v>
      </c>
      <c r="B313" s="71" t="s">
        <v>498</v>
      </c>
      <c r="C313" s="85" t="s">
        <v>482</v>
      </c>
      <c r="D313" s="116" t="s">
        <v>32</v>
      </c>
      <c r="E313" s="117" t="s">
        <v>32</v>
      </c>
      <c r="F313" s="117" t="s">
        <v>32</v>
      </c>
      <c r="G313" s="132">
        <v>0</v>
      </c>
      <c r="H313" s="67">
        <v>0</v>
      </c>
      <c r="I313" s="132">
        <v>0</v>
      </c>
      <c r="J313" s="67">
        <v>0</v>
      </c>
      <c r="K313" s="132">
        <v>0</v>
      </c>
      <c r="L313" s="67">
        <v>0</v>
      </c>
      <c r="M313" s="132">
        <v>0</v>
      </c>
      <c r="N313" s="67">
        <v>0</v>
      </c>
      <c r="O313" s="132">
        <v>0</v>
      </c>
      <c r="P313" s="67">
        <v>0</v>
      </c>
      <c r="Q313" s="131">
        <f t="shared" si="82"/>
        <v>0</v>
      </c>
      <c r="R313" s="84">
        <f t="shared" si="83"/>
        <v>0</v>
      </c>
      <c r="S313" s="1"/>
    </row>
    <row r="314" s="37" customFormat="1" ht="19.5" customHeight="1">
      <c r="A314" s="60" t="s">
        <v>499</v>
      </c>
      <c r="B314" s="71" t="s">
        <v>500</v>
      </c>
      <c r="C314" s="85" t="s">
        <v>482</v>
      </c>
      <c r="D314" s="116" t="s">
        <v>32</v>
      </c>
      <c r="E314" s="117" t="s">
        <v>32</v>
      </c>
      <c r="F314" s="117" t="s">
        <v>32</v>
      </c>
      <c r="G314" s="132">
        <v>0</v>
      </c>
      <c r="H314" s="67">
        <v>0</v>
      </c>
      <c r="I314" s="132">
        <v>0</v>
      </c>
      <c r="J314" s="67">
        <v>0</v>
      </c>
      <c r="K314" s="132">
        <v>0</v>
      </c>
      <c r="L314" s="67">
        <v>0</v>
      </c>
      <c r="M314" s="132">
        <v>0</v>
      </c>
      <c r="N314" s="67">
        <v>0</v>
      </c>
      <c r="O314" s="132">
        <v>0</v>
      </c>
      <c r="P314" s="67">
        <v>0</v>
      </c>
      <c r="Q314" s="131">
        <f t="shared" si="82"/>
        <v>0</v>
      </c>
      <c r="R314" s="84">
        <f t="shared" si="83"/>
        <v>0</v>
      </c>
      <c r="S314" s="1"/>
    </row>
    <row r="315" s="37" customFormat="1" ht="36.75" customHeight="1">
      <c r="A315" s="60" t="s">
        <v>501</v>
      </c>
      <c r="B315" s="87" t="s">
        <v>502</v>
      </c>
      <c r="C315" s="85" t="s">
        <v>482</v>
      </c>
      <c r="D315" s="116" t="s">
        <v>32</v>
      </c>
      <c r="E315" s="117" t="s">
        <v>32</v>
      </c>
      <c r="F315" s="117" t="s">
        <v>32</v>
      </c>
      <c r="G315" s="132">
        <v>0</v>
      </c>
      <c r="H315" s="67">
        <v>0</v>
      </c>
      <c r="I315" s="132">
        <v>0</v>
      </c>
      <c r="J315" s="67">
        <v>0</v>
      </c>
      <c r="K315" s="132">
        <v>0</v>
      </c>
      <c r="L315" s="67">
        <v>0</v>
      </c>
      <c r="M315" s="132">
        <v>0</v>
      </c>
      <c r="N315" s="67">
        <v>0</v>
      </c>
      <c r="O315" s="132">
        <v>0</v>
      </c>
      <c r="P315" s="67">
        <v>0</v>
      </c>
      <c r="Q315" s="131">
        <f t="shared" si="82"/>
        <v>0</v>
      </c>
      <c r="R315" s="84">
        <f t="shared" si="83"/>
        <v>0</v>
      </c>
      <c r="S315" s="1"/>
    </row>
    <row r="316" s="37" customFormat="1" ht="19.5" customHeight="1">
      <c r="A316" s="60" t="s">
        <v>503</v>
      </c>
      <c r="B316" s="133" t="s">
        <v>56</v>
      </c>
      <c r="C316" s="85" t="s">
        <v>482</v>
      </c>
      <c r="D316" s="116" t="s">
        <v>32</v>
      </c>
      <c r="E316" s="117" t="s">
        <v>32</v>
      </c>
      <c r="F316" s="117" t="s">
        <v>32</v>
      </c>
      <c r="G316" s="132">
        <v>0</v>
      </c>
      <c r="H316" s="67">
        <v>0</v>
      </c>
      <c r="I316" s="132">
        <v>0</v>
      </c>
      <c r="J316" s="67">
        <v>0</v>
      </c>
      <c r="K316" s="132">
        <v>0</v>
      </c>
      <c r="L316" s="67">
        <v>0</v>
      </c>
      <c r="M316" s="132">
        <v>0</v>
      </c>
      <c r="N316" s="67">
        <v>0</v>
      </c>
      <c r="O316" s="132">
        <v>0</v>
      </c>
      <c r="P316" s="67">
        <v>0</v>
      </c>
      <c r="Q316" s="131">
        <f t="shared" si="82"/>
        <v>0</v>
      </c>
      <c r="R316" s="84">
        <f t="shared" si="83"/>
        <v>0</v>
      </c>
      <c r="S316" s="1"/>
    </row>
    <row r="317" s="37" customFormat="1" ht="19.5" customHeight="1">
      <c r="A317" s="108" t="s">
        <v>504</v>
      </c>
      <c r="B317" s="134" t="s">
        <v>58</v>
      </c>
      <c r="C317" s="110" t="s">
        <v>482</v>
      </c>
      <c r="D317" s="125" t="s">
        <v>32</v>
      </c>
      <c r="E317" s="126" t="s">
        <v>32</v>
      </c>
      <c r="F317" s="126" t="s">
        <v>32</v>
      </c>
      <c r="G317" s="135">
        <v>0</v>
      </c>
      <c r="H317" s="111">
        <v>0</v>
      </c>
      <c r="I317" s="135">
        <v>0</v>
      </c>
      <c r="J317" s="111">
        <v>0</v>
      </c>
      <c r="K317" s="135">
        <v>0</v>
      </c>
      <c r="L317" s="111">
        <v>0</v>
      </c>
      <c r="M317" s="135">
        <v>0</v>
      </c>
      <c r="N317" s="111">
        <v>0</v>
      </c>
      <c r="O317" s="135">
        <v>0</v>
      </c>
      <c r="P317" s="111">
        <v>0</v>
      </c>
      <c r="Q317" s="136">
        <f t="shared" si="82"/>
        <v>0</v>
      </c>
      <c r="R317" s="137">
        <f t="shared" si="83"/>
        <v>0</v>
      </c>
      <c r="S317" s="1"/>
    </row>
    <row r="318" s="37" customFormat="1" ht="15.6" customHeight="1">
      <c r="A318" s="46" t="s">
        <v>505</v>
      </c>
      <c r="B318" s="47"/>
      <c r="C318" s="47"/>
      <c r="D318" s="138"/>
      <c r="E318" s="138"/>
      <c r="F318" s="138"/>
      <c r="G318" s="138"/>
      <c r="H318" s="138"/>
      <c r="I318" s="138"/>
      <c r="J318" s="138"/>
      <c r="K318" s="138"/>
      <c r="L318" s="138"/>
      <c r="M318" s="138"/>
      <c r="N318" s="138"/>
      <c r="O318" s="138"/>
      <c r="P318" s="138"/>
      <c r="Q318" s="138"/>
      <c r="R318" s="139"/>
      <c r="S318" s="1"/>
    </row>
    <row r="319" ht="31.5">
      <c r="A319" s="50" t="s">
        <v>506</v>
      </c>
      <c r="B319" s="51" t="s">
        <v>507</v>
      </c>
      <c r="C319" s="80" t="s">
        <v>32</v>
      </c>
      <c r="D319" s="140" t="s">
        <v>32</v>
      </c>
      <c r="E319" s="140" t="s">
        <v>32</v>
      </c>
      <c r="F319" s="140" t="s">
        <v>32</v>
      </c>
      <c r="G319" s="83" t="s">
        <v>508</v>
      </c>
      <c r="H319" s="83" t="s">
        <v>508</v>
      </c>
      <c r="I319" s="83" t="s">
        <v>508</v>
      </c>
      <c r="J319" s="83" t="s">
        <v>508</v>
      </c>
      <c r="K319" s="83" t="s">
        <v>508</v>
      </c>
      <c r="L319" s="83" t="s">
        <v>508</v>
      </c>
      <c r="M319" s="83" t="s">
        <v>508</v>
      </c>
      <c r="N319" s="83" t="s">
        <v>508</v>
      </c>
      <c r="O319" s="83" t="s">
        <v>508</v>
      </c>
      <c r="P319" s="83" t="s">
        <v>508</v>
      </c>
      <c r="Q319" s="141" t="s">
        <v>508</v>
      </c>
      <c r="R319" s="142" t="s">
        <v>508</v>
      </c>
    </row>
    <row r="320">
      <c r="A320" s="60" t="s">
        <v>509</v>
      </c>
      <c r="B320" s="93" t="s">
        <v>510</v>
      </c>
      <c r="C320" s="85" t="s">
        <v>511</v>
      </c>
      <c r="D320" s="140" t="s">
        <v>32</v>
      </c>
      <c r="E320" s="140" t="s">
        <v>32</v>
      </c>
      <c r="F320" s="140" t="s">
        <v>32</v>
      </c>
      <c r="G320" s="68" t="s">
        <v>32</v>
      </c>
      <c r="H320" s="68" t="s">
        <v>32</v>
      </c>
      <c r="I320" s="68" t="s">
        <v>32</v>
      </c>
      <c r="J320" s="68" t="s">
        <v>32</v>
      </c>
      <c r="K320" s="68" t="s">
        <v>32</v>
      </c>
      <c r="L320" s="68" t="s">
        <v>32</v>
      </c>
      <c r="M320" s="68" t="s">
        <v>32</v>
      </c>
      <c r="N320" s="68" t="s">
        <v>32</v>
      </c>
      <c r="O320" s="68" t="s">
        <v>32</v>
      </c>
      <c r="P320" s="68" t="s">
        <v>32</v>
      </c>
      <c r="Q320" s="143" t="s">
        <v>32</v>
      </c>
      <c r="R320" s="144" t="s">
        <v>32</v>
      </c>
    </row>
    <row r="321">
      <c r="A321" s="60" t="s">
        <v>512</v>
      </c>
      <c r="B321" s="93" t="s">
        <v>513</v>
      </c>
      <c r="C321" s="85" t="s">
        <v>514</v>
      </c>
      <c r="D321" s="140" t="s">
        <v>32</v>
      </c>
      <c r="E321" s="140" t="s">
        <v>32</v>
      </c>
      <c r="F321" s="140" t="s">
        <v>32</v>
      </c>
      <c r="G321" s="68" t="s">
        <v>32</v>
      </c>
      <c r="H321" s="68" t="s">
        <v>32</v>
      </c>
      <c r="I321" s="68" t="s">
        <v>32</v>
      </c>
      <c r="J321" s="68" t="s">
        <v>32</v>
      </c>
      <c r="K321" s="68" t="s">
        <v>32</v>
      </c>
      <c r="L321" s="68" t="s">
        <v>32</v>
      </c>
      <c r="M321" s="68" t="s">
        <v>32</v>
      </c>
      <c r="N321" s="68" t="s">
        <v>32</v>
      </c>
      <c r="O321" s="68" t="s">
        <v>32</v>
      </c>
      <c r="P321" s="68" t="s">
        <v>32</v>
      </c>
      <c r="Q321" s="143" t="s">
        <v>32</v>
      </c>
      <c r="R321" s="144" t="s">
        <v>32</v>
      </c>
    </row>
    <row r="322">
      <c r="A322" s="60" t="s">
        <v>515</v>
      </c>
      <c r="B322" s="93" t="s">
        <v>516</v>
      </c>
      <c r="C322" s="85" t="s">
        <v>511</v>
      </c>
      <c r="D322" s="140" t="s">
        <v>32</v>
      </c>
      <c r="E322" s="140" t="s">
        <v>32</v>
      </c>
      <c r="F322" s="140" t="s">
        <v>32</v>
      </c>
      <c r="G322" s="68" t="s">
        <v>32</v>
      </c>
      <c r="H322" s="68" t="s">
        <v>32</v>
      </c>
      <c r="I322" s="68" t="s">
        <v>32</v>
      </c>
      <c r="J322" s="68" t="s">
        <v>32</v>
      </c>
      <c r="K322" s="68" t="s">
        <v>32</v>
      </c>
      <c r="L322" s="68" t="s">
        <v>32</v>
      </c>
      <c r="M322" s="68" t="s">
        <v>32</v>
      </c>
      <c r="N322" s="68" t="s">
        <v>32</v>
      </c>
      <c r="O322" s="68" t="s">
        <v>32</v>
      </c>
      <c r="P322" s="68" t="s">
        <v>32</v>
      </c>
      <c r="Q322" s="143" t="s">
        <v>32</v>
      </c>
      <c r="R322" s="144" t="s">
        <v>32</v>
      </c>
    </row>
    <row r="323">
      <c r="A323" s="60" t="s">
        <v>517</v>
      </c>
      <c r="B323" s="93" t="s">
        <v>518</v>
      </c>
      <c r="C323" s="85" t="s">
        <v>514</v>
      </c>
      <c r="D323" s="140" t="s">
        <v>32</v>
      </c>
      <c r="E323" s="140" t="s">
        <v>32</v>
      </c>
      <c r="F323" s="140" t="s">
        <v>32</v>
      </c>
      <c r="G323" s="68" t="s">
        <v>32</v>
      </c>
      <c r="H323" s="68" t="s">
        <v>32</v>
      </c>
      <c r="I323" s="68" t="s">
        <v>32</v>
      </c>
      <c r="J323" s="68" t="s">
        <v>32</v>
      </c>
      <c r="K323" s="68" t="s">
        <v>32</v>
      </c>
      <c r="L323" s="68" t="s">
        <v>32</v>
      </c>
      <c r="M323" s="68" t="s">
        <v>32</v>
      </c>
      <c r="N323" s="68" t="s">
        <v>32</v>
      </c>
      <c r="O323" s="68" t="s">
        <v>32</v>
      </c>
      <c r="P323" s="68" t="s">
        <v>32</v>
      </c>
      <c r="Q323" s="143" t="s">
        <v>32</v>
      </c>
      <c r="R323" s="144" t="s">
        <v>32</v>
      </c>
    </row>
    <row r="324">
      <c r="A324" s="60" t="s">
        <v>519</v>
      </c>
      <c r="B324" s="93" t="s">
        <v>520</v>
      </c>
      <c r="C324" s="85" t="s">
        <v>521</v>
      </c>
      <c r="D324" s="140" t="s">
        <v>32</v>
      </c>
      <c r="E324" s="140" t="s">
        <v>32</v>
      </c>
      <c r="F324" s="140" t="s">
        <v>32</v>
      </c>
      <c r="G324" s="68" t="s">
        <v>32</v>
      </c>
      <c r="H324" s="68" t="s">
        <v>32</v>
      </c>
      <c r="I324" s="68" t="s">
        <v>32</v>
      </c>
      <c r="J324" s="68" t="s">
        <v>32</v>
      </c>
      <c r="K324" s="68" t="s">
        <v>32</v>
      </c>
      <c r="L324" s="68" t="s">
        <v>32</v>
      </c>
      <c r="M324" s="68" t="s">
        <v>32</v>
      </c>
      <c r="N324" s="68" t="s">
        <v>32</v>
      </c>
      <c r="O324" s="68" t="s">
        <v>32</v>
      </c>
      <c r="P324" s="68" t="s">
        <v>32</v>
      </c>
      <c r="Q324" s="143" t="s">
        <v>32</v>
      </c>
      <c r="R324" s="144" t="s">
        <v>32</v>
      </c>
    </row>
    <row r="325">
      <c r="A325" s="60" t="s">
        <v>522</v>
      </c>
      <c r="B325" s="93" t="s">
        <v>523</v>
      </c>
      <c r="C325" s="85" t="s">
        <v>32</v>
      </c>
      <c r="D325" s="140" t="s">
        <v>32</v>
      </c>
      <c r="E325" s="140" t="s">
        <v>32</v>
      </c>
      <c r="F325" s="140" t="s">
        <v>32</v>
      </c>
      <c r="G325" s="68" t="s">
        <v>508</v>
      </c>
      <c r="H325" s="68" t="s">
        <v>508</v>
      </c>
      <c r="I325" s="68" t="s">
        <v>508</v>
      </c>
      <c r="J325" s="68" t="s">
        <v>508</v>
      </c>
      <c r="K325" s="68" t="s">
        <v>508</v>
      </c>
      <c r="L325" s="68" t="s">
        <v>508</v>
      </c>
      <c r="M325" s="68" t="s">
        <v>508</v>
      </c>
      <c r="N325" s="68" t="s">
        <v>508</v>
      </c>
      <c r="O325" s="68" t="s">
        <v>508</v>
      </c>
      <c r="P325" s="68" t="s">
        <v>508</v>
      </c>
      <c r="Q325" s="143" t="s">
        <v>508</v>
      </c>
      <c r="R325" s="144" t="s">
        <v>508</v>
      </c>
    </row>
    <row r="326">
      <c r="A326" s="60" t="s">
        <v>524</v>
      </c>
      <c r="B326" s="87" t="s">
        <v>525</v>
      </c>
      <c r="C326" s="85" t="s">
        <v>521</v>
      </c>
      <c r="D326" s="140" t="s">
        <v>32</v>
      </c>
      <c r="E326" s="140" t="s">
        <v>32</v>
      </c>
      <c r="F326" s="140" t="s">
        <v>32</v>
      </c>
      <c r="G326" s="143" t="s">
        <v>32</v>
      </c>
      <c r="H326" s="143" t="s">
        <v>32</v>
      </c>
      <c r="I326" s="143" t="s">
        <v>32</v>
      </c>
      <c r="J326" s="143" t="s">
        <v>32</v>
      </c>
      <c r="K326" s="143" t="s">
        <v>32</v>
      </c>
      <c r="L326" s="143" t="s">
        <v>32</v>
      </c>
      <c r="M326" s="143" t="s">
        <v>32</v>
      </c>
      <c r="N326" s="143" t="s">
        <v>32</v>
      </c>
      <c r="O326" s="143" t="s">
        <v>32</v>
      </c>
      <c r="P326" s="143" t="s">
        <v>32</v>
      </c>
      <c r="Q326" s="143" t="s">
        <v>32</v>
      </c>
      <c r="R326" s="144" t="s">
        <v>32</v>
      </c>
    </row>
    <row r="327">
      <c r="A327" s="60" t="s">
        <v>526</v>
      </c>
      <c r="B327" s="87" t="s">
        <v>527</v>
      </c>
      <c r="C327" s="85" t="s">
        <v>528</v>
      </c>
      <c r="D327" s="140" t="s">
        <v>32</v>
      </c>
      <c r="E327" s="140" t="s">
        <v>32</v>
      </c>
      <c r="F327" s="140" t="s">
        <v>32</v>
      </c>
      <c r="G327" s="143" t="s">
        <v>32</v>
      </c>
      <c r="H327" s="143" t="s">
        <v>32</v>
      </c>
      <c r="I327" s="143" t="s">
        <v>32</v>
      </c>
      <c r="J327" s="143" t="s">
        <v>32</v>
      </c>
      <c r="K327" s="143" t="s">
        <v>32</v>
      </c>
      <c r="L327" s="143" t="s">
        <v>32</v>
      </c>
      <c r="M327" s="143" t="s">
        <v>32</v>
      </c>
      <c r="N327" s="143" t="s">
        <v>32</v>
      </c>
      <c r="O327" s="143" t="s">
        <v>32</v>
      </c>
      <c r="P327" s="143" t="s">
        <v>32</v>
      </c>
      <c r="Q327" s="143" t="s">
        <v>32</v>
      </c>
      <c r="R327" s="144" t="s">
        <v>32</v>
      </c>
    </row>
    <row r="328">
      <c r="A328" s="60" t="s">
        <v>529</v>
      </c>
      <c r="B328" s="93" t="s">
        <v>530</v>
      </c>
      <c r="C328" s="85" t="s">
        <v>32</v>
      </c>
      <c r="D328" s="140" t="s">
        <v>32</v>
      </c>
      <c r="E328" s="140" t="s">
        <v>32</v>
      </c>
      <c r="F328" s="140" t="s">
        <v>32</v>
      </c>
      <c r="G328" s="68" t="s">
        <v>508</v>
      </c>
      <c r="H328" s="68" t="s">
        <v>508</v>
      </c>
      <c r="I328" s="68" t="s">
        <v>508</v>
      </c>
      <c r="J328" s="68" t="s">
        <v>508</v>
      </c>
      <c r="K328" s="68" t="s">
        <v>508</v>
      </c>
      <c r="L328" s="68" t="s">
        <v>508</v>
      </c>
      <c r="M328" s="68" t="s">
        <v>508</v>
      </c>
      <c r="N328" s="68" t="s">
        <v>508</v>
      </c>
      <c r="O328" s="68" t="s">
        <v>508</v>
      </c>
      <c r="P328" s="68" t="s">
        <v>508</v>
      </c>
      <c r="Q328" s="143" t="s">
        <v>508</v>
      </c>
      <c r="R328" s="144" t="s">
        <v>508</v>
      </c>
    </row>
    <row r="329">
      <c r="A329" s="60" t="s">
        <v>531</v>
      </c>
      <c r="B329" s="87" t="s">
        <v>525</v>
      </c>
      <c r="C329" s="85" t="s">
        <v>521</v>
      </c>
      <c r="D329" s="140" t="s">
        <v>32</v>
      </c>
      <c r="E329" s="140" t="s">
        <v>32</v>
      </c>
      <c r="F329" s="140" t="s">
        <v>32</v>
      </c>
      <c r="G329" s="143" t="s">
        <v>32</v>
      </c>
      <c r="H329" s="143" t="s">
        <v>32</v>
      </c>
      <c r="I329" s="143" t="s">
        <v>32</v>
      </c>
      <c r="J329" s="143" t="s">
        <v>32</v>
      </c>
      <c r="K329" s="143" t="s">
        <v>32</v>
      </c>
      <c r="L329" s="143" t="s">
        <v>32</v>
      </c>
      <c r="M329" s="143" t="s">
        <v>32</v>
      </c>
      <c r="N329" s="143" t="s">
        <v>32</v>
      </c>
      <c r="O329" s="143" t="s">
        <v>32</v>
      </c>
      <c r="P329" s="143" t="s">
        <v>32</v>
      </c>
      <c r="Q329" s="143" t="s">
        <v>32</v>
      </c>
      <c r="R329" s="144" t="s">
        <v>32</v>
      </c>
    </row>
    <row r="330">
      <c r="A330" s="60" t="s">
        <v>532</v>
      </c>
      <c r="B330" s="87" t="s">
        <v>533</v>
      </c>
      <c r="C330" s="85" t="s">
        <v>511</v>
      </c>
      <c r="D330" s="140" t="s">
        <v>32</v>
      </c>
      <c r="E330" s="140" t="s">
        <v>32</v>
      </c>
      <c r="F330" s="140" t="s">
        <v>32</v>
      </c>
      <c r="G330" s="143" t="s">
        <v>32</v>
      </c>
      <c r="H330" s="143" t="s">
        <v>32</v>
      </c>
      <c r="I330" s="143" t="s">
        <v>32</v>
      </c>
      <c r="J330" s="143" t="s">
        <v>32</v>
      </c>
      <c r="K330" s="143" t="s">
        <v>32</v>
      </c>
      <c r="L330" s="143" t="s">
        <v>32</v>
      </c>
      <c r="M330" s="143" t="s">
        <v>32</v>
      </c>
      <c r="N330" s="143" t="s">
        <v>32</v>
      </c>
      <c r="O330" s="143" t="s">
        <v>32</v>
      </c>
      <c r="P330" s="143" t="s">
        <v>32</v>
      </c>
      <c r="Q330" s="143" t="s">
        <v>32</v>
      </c>
      <c r="R330" s="144" t="s">
        <v>32</v>
      </c>
    </row>
    <row r="331">
      <c r="A331" s="60" t="s">
        <v>534</v>
      </c>
      <c r="B331" s="87" t="s">
        <v>527</v>
      </c>
      <c r="C331" s="85" t="s">
        <v>528</v>
      </c>
      <c r="D331" s="140" t="s">
        <v>32</v>
      </c>
      <c r="E331" s="140" t="s">
        <v>32</v>
      </c>
      <c r="F331" s="140" t="s">
        <v>32</v>
      </c>
      <c r="G331" s="143" t="s">
        <v>32</v>
      </c>
      <c r="H331" s="143" t="s">
        <v>32</v>
      </c>
      <c r="I331" s="143" t="s">
        <v>32</v>
      </c>
      <c r="J331" s="143" t="s">
        <v>32</v>
      </c>
      <c r="K331" s="143" t="s">
        <v>32</v>
      </c>
      <c r="L331" s="143" t="s">
        <v>32</v>
      </c>
      <c r="M331" s="143" t="s">
        <v>32</v>
      </c>
      <c r="N331" s="143" t="s">
        <v>32</v>
      </c>
      <c r="O331" s="143" t="s">
        <v>32</v>
      </c>
      <c r="P331" s="143" t="s">
        <v>32</v>
      </c>
      <c r="Q331" s="143" t="s">
        <v>32</v>
      </c>
      <c r="R331" s="144" t="s">
        <v>32</v>
      </c>
    </row>
    <row r="332">
      <c r="A332" s="60" t="s">
        <v>535</v>
      </c>
      <c r="B332" s="93" t="s">
        <v>536</v>
      </c>
      <c r="C332" s="85" t="s">
        <v>32</v>
      </c>
      <c r="D332" s="140" t="s">
        <v>32</v>
      </c>
      <c r="E332" s="140" t="s">
        <v>32</v>
      </c>
      <c r="F332" s="140" t="s">
        <v>32</v>
      </c>
      <c r="G332" s="68" t="s">
        <v>508</v>
      </c>
      <c r="H332" s="68" t="s">
        <v>508</v>
      </c>
      <c r="I332" s="68" t="s">
        <v>508</v>
      </c>
      <c r="J332" s="68" t="s">
        <v>508</v>
      </c>
      <c r="K332" s="68" t="s">
        <v>508</v>
      </c>
      <c r="L332" s="68" t="s">
        <v>508</v>
      </c>
      <c r="M332" s="68" t="s">
        <v>508</v>
      </c>
      <c r="N332" s="68" t="s">
        <v>508</v>
      </c>
      <c r="O332" s="68" t="s">
        <v>508</v>
      </c>
      <c r="P332" s="68" t="s">
        <v>508</v>
      </c>
      <c r="Q332" s="143" t="s">
        <v>508</v>
      </c>
      <c r="R332" s="144" t="s">
        <v>508</v>
      </c>
    </row>
    <row r="333">
      <c r="A333" s="60" t="s">
        <v>537</v>
      </c>
      <c r="B333" s="87" t="s">
        <v>525</v>
      </c>
      <c r="C333" s="85" t="s">
        <v>521</v>
      </c>
      <c r="D333" s="140" t="s">
        <v>32</v>
      </c>
      <c r="E333" s="140" t="s">
        <v>32</v>
      </c>
      <c r="F333" s="140" t="s">
        <v>32</v>
      </c>
      <c r="G333" s="65" t="s">
        <v>32</v>
      </c>
      <c r="H333" s="65" t="s">
        <v>32</v>
      </c>
      <c r="I333" s="65" t="s">
        <v>32</v>
      </c>
      <c r="J333" s="65" t="s">
        <v>32</v>
      </c>
      <c r="K333" s="65" t="s">
        <v>32</v>
      </c>
      <c r="L333" s="65" t="s">
        <v>32</v>
      </c>
      <c r="M333" s="65" t="s">
        <v>32</v>
      </c>
      <c r="N333" s="65" t="s">
        <v>32</v>
      </c>
      <c r="O333" s="65" t="s">
        <v>32</v>
      </c>
      <c r="P333" s="65" t="s">
        <v>32</v>
      </c>
      <c r="Q333" s="65" t="s">
        <v>32</v>
      </c>
      <c r="R333" s="144" t="s">
        <v>32</v>
      </c>
    </row>
    <row r="334">
      <c r="A334" s="60" t="s">
        <v>538</v>
      </c>
      <c r="B334" s="87" t="s">
        <v>527</v>
      </c>
      <c r="C334" s="85" t="s">
        <v>528</v>
      </c>
      <c r="D334" s="140" t="s">
        <v>32</v>
      </c>
      <c r="E334" s="140" t="s">
        <v>32</v>
      </c>
      <c r="F334" s="140" t="s">
        <v>32</v>
      </c>
      <c r="G334" s="65" t="s">
        <v>32</v>
      </c>
      <c r="H334" s="65" t="s">
        <v>32</v>
      </c>
      <c r="I334" s="65" t="s">
        <v>32</v>
      </c>
      <c r="J334" s="65" t="s">
        <v>32</v>
      </c>
      <c r="K334" s="65" t="s">
        <v>32</v>
      </c>
      <c r="L334" s="65" t="s">
        <v>32</v>
      </c>
      <c r="M334" s="65" t="s">
        <v>32</v>
      </c>
      <c r="N334" s="65" t="s">
        <v>32</v>
      </c>
      <c r="O334" s="65" t="s">
        <v>32</v>
      </c>
      <c r="P334" s="65" t="s">
        <v>32</v>
      </c>
      <c r="Q334" s="65" t="s">
        <v>32</v>
      </c>
      <c r="R334" s="144" t="s">
        <v>32</v>
      </c>
    </row>
    <row r="335">
      <c r="A335" s="60" t="s">
        <v>539</v>
      </c>
      <c r="B335" s="93" t="s">
        <v>540</v>
      </c>
      <c r="C335" s="85" t="s">
        <v>32</v>
      </c>
      <c r="D335" s="140" t="s">
        <v>32</v>
      </c>
      <c r="E335" s="140" t="s">
        <v>32</v>
      </c>
      <c r="F335" s="140" t="s">
        <v>32</v>
      </c>
      <c r="G335" s="68" t="s">
        <v>508</v>
      </c>
      <c r="H335" s="68" t="s">
        <v>508</v>
      </c>
      <c r="I335" s="68" t="s">
        <v>508</v>
      </c>
      <c r="J335" s="68" t="s">
        <v>508</v>
      </c>
      <c r="K335" s="68" t="s">
        <v>508</v>
      </c>
      <c r="L335" s="68" t="s">
        <v>508</v>
      </c>
      <c r="M335" s="68" t="s">
        <v>508</v>
      </c>
      <c r="N335" s="68" t="s">
        <v>508</v>
      </c>
      <c r="O335" s="68" t="s">
        <v>508</v>
      </c>
      <c r="P335" s="68" t="s">
        <v>508</v>
      </c>
      <c r="Q335" s="143" t="s">
        <v>508</v>
      </c>
      <c r="R335" s="144" t="s">
        <v>508</v>
      </c>
    </row>
    <row r="336">
      <c r="A336" s="60" t="s">
        <v>541</v>
      </c>
      <c r="B336" s="87" t="s">
        <v>525</v>
      </c>
      <c r="C336" s="85" t="s">
        <v>521</v>
      </c>
      <c r="D336" s="140" t="s">
        <v>32</v>
      </c>
      <c r="E336" s="140" t="s">
        <v>32</v>
      </c>
      <c r="F336" s="140" t="s">
        <v>32</v>
      </c>
      <c r="G336" s="145" t="s">
        <v>32</v>
      </c>
      <c r="H336" s="145" t="s">
        <v>32</v>
      </c>
      <c r="I336" s="145" t="s">
        <v>32</v>
      </c>
      <c r="J336" s="145" t="s">
        <v>32</v>
      </c>
      <c r="K336" s="145" t="s">
        <v>32</v>
      </c>
      <c r="L336" s="145" t="s">
        <v>32</v>
      </c>
      <c r="M336" s="145" t="s">
        <v>32</v>
      </c>
      <c r="N336" s="145" t="s">
        <v>32</v>
      </c>
      <c r="O336" s="145" t="s">
        <v>32</v>
      </c>
      <c r="P336" s="145" t="s">
        <v>32</v>
      </c>
      <c r="Q336" s="145" t="s">
        <v>32</v>
      </c>
      <c r="R336" s="144" t="s">
        <v>32</v>
      </c>
    </row>
    <row r="337">
      <c r="A337" s="60" t="s">
        <v>542</v>
      </c>
      <c r="B337" s="87" t="s">
        <v>533</v>
      </c>
      <c r="C337" s="85" t="s">
        <v>511</v>
      </c>
      <c r="D337" s="140" t="s">
        <v>32</v>
      </c>
      <c r="E337" s="140" t="s">
        <v>32</v>
      </c>
      <c r="F337" s="140" t="s">
        <v>32</v>
      </c>
      <c r="G337" s="65" t="s">
        <v>32</v>
      </c>
      <c r="H337" s="65" t="s">
        <v>32</v>
      </c>
      <c r="I337" s="65" t="s">
        <v>32</v>
      </c>
      <c r="J337" s="65" t="s">
        <v>32</v>
      </c>
      <c r="K337" s="65" t="s">
        <v>32</v>
      </c>
      <c r="L337" s="65" t="s">
        <v>32</v>
      </c>
      <c r="M337" s="65" t="s">
        <v>32</v>
      </c>
      <c r="N337" s="65" t="s">
        <v>32</v>
      </c>
      <c r="O337" s="65" t="s">
        <v>32</v>
      </c>
      <c r="P337" s="65" t="s">
        <v>32</v>
      </c>
      <c r="Q337" s="65" t="s">
        <v>32</v>
      </c>
      <c r="R337" s="146" t="s">
        <v>32</v>
      </c>
    </row>
    <row r="338">
      <c r="A338" s="60" t="s">
        <v>543</v>
      </c>
      <c r="B338" s="87" t="s">
        <v>527</v>
      </c>
      <c r="C338" s="85" t="s">
        <v>528</v>
      </c>
      <c r="D338" s="140" t="s">
        <v>32</v>
      </c>
      <c r="E338" s="140" t="s">
        <v>32</v>
      </c>
      <c r="F338" s="140" t="s">
        <v>32</v>
      </c>
      <c r="G338" s="65" t="s">
        <v>32</v>
      </c>
      <c r="H338" s="65" t="s">
        <v>32</v>
      </c>
      <c r="I338" s="65" t="s">
        <v>32</v>
      </c>
      <c r="J338" s="65" t="s">
        <v>32</v>
      </c>
      <c r="K338" s="65" t="s">
        <v>32</v>
      </c>
      <c r="L338" s="65" t="s">
        <v>32</v>
      </c>
      <c r="M338" s="65" t="s">
        <v>32</v>
      </c>
      <c r="N338" s="65" t="s">
        <v>32</v>
      </c>
      <c r="O338" s="65" t="s">
        <v>32</v>
      </c>
      <c r="P338" s="65" t="s">
        <v>32</v>
      </c>
      <c r="Q338" s="65" t="s">
        <v>32</v>
      </c>
      <c r="R338" s="146" t="s">
        <v>32</v>
      </c>
    </row>
    <row r="339">
      <c r="A339" s="50" t="s">
        <v>544</v>
      </c>
      <c r="B339" s="51" t="s">
        <v>545</v>
      </c>
      <c r="C339" s="80" t="s">
        <v>32</v>
      </c>
      <c r="D339" s="140" t="s">
        <v>32</v>
      </c>
      <c r="E339" s="140" t="s">
        <v>32</v>
      </c>
      <c r="F339" s="140" t="s">
        <v>32</v>
      </c>
      <c r="G339" s="68" t="s">
        <v>508</v>
      </c>
      <c r="H339" s="68" t="s">
        <v>508</v>
      </c>
      <c r="I339" s="68" t="s">
        <v>508</v>
      </c>
      <c r="J339" s="68" t="s">
        <v>508</v>
      </c>
      <c r="K339" s="68" t="s">
        <v>508</v>
      </c>
      <c r="L339" s="68" t="s">
        <v>508</v>
      </c>
      <c r="M339" s="68" t="s">
        <v>508</v>
      </c>
      <c r="N339" s="68" t="s">
        <v>508</v>
      </c>
      <c r="O339" s="68" t="s">
        <v>508</v>
      </c>
      <c r="P339" s="68" t="s">
        <v>508</v>
      </c>
      <c r="Q339" s="143" t="s">
        <v>508</v>
      </c>
      <c r="R339" s="147" t="s">
        <v>508</v>
      </c>
    </row>
    <row r="340" ht="31.5">
      <c r="A340" s="60" t="s">
        <v>546</v>
      </c>
      <c r="B340" s="93" t="s">
        <v>547</v>
      </c>
      <c r="C340" s="85" t="s">
        <v>521</v>
      </c>
      <c r="D340" s="140" t="s">
        <v>32</v>
      </c>
      <c r="E340" s="140" t="s">
        <v>32</v>
      </c>
      <c r="F340" s="140" t="s">
        <v>32</v>
      </c>
      <c r="G340" s="65">
        <v>64.731315000000009</v>
      </c>
      <c r="H340" s="67">
        <v>0</v>
      </c>
      <c r="I340" s="65">
        <f>G340*1.1</f>
        <v>71.204446500000017</v>
      </c>
      <c r="J340" s="67">
        <v>0</v>
      </c>
      <c r="K340" s="65">
        <f>I340*1.1</f>
        <v>78.324891150000028</v>
      </c>
      <c r="L340" s="67">
        <v>0</v>
      </c>
      <c r="M340" s="65">
        <f>K340*1.1</f>
        <v>86.157380265000043</v>
      </c>
      <c r="N340" s="67">
        <v>0</v>
      </c>
      <c r="O340" s="65">
        <f>M340*1.1</f>
        <v>94.773118291500055</v>
      </c>
      <c r="P340" s="67">
        <v>0</v>
      </c>
      <c r="Q340" s="65">
        <f t="shared" ref="Q340:Q376" si="84">G340+I340+K340+M340+O340</f>
        <v>395.19115120650014</v>
      </c>
      <c r="R340" s="148">
        <f t="shared" ref="R340:R376" si="85">P340+N340+L340+J340+H340</f>
        <v>0</v>
      </c>
    </row>
    <row r="341" ht="31.5">
      <c r="A341" s="60" t="s">
        <v>548</v>
      </c>
      <c r="B341" s="87" t="s">
        <v>549</v>
      </c>
      <c r="C341" s="85" t="s">
        <v>521</v>
      </c>
      <c r="D341" s="140" t="s">
        <v>32</v>
      </c>
      <c r="E341" s="140" t="s">
        <v>32</v>
      </c>
      <c r="F341" s="140" t="s">
        <v>32</v>
      </c>
      <c r="G341" s="65">
        <v>0</v>
      </c>
      <c r="H341" s="67">
        <f t="shared" ref="H341:P346" si="86">SUM(H342:H343)</f>
        <v>0</v>
      </c>
      <c r="I341" s="65">
        <v>0</v>
      </c>
      <c r="J341" s="67">
        <f t="shared" si="86"/>
        <v>0</v>
      </c>
      <c r="K341" s="65">
        <v>0</v>
      </c>
      <c r="L341" s="67">
        <f t="shared" si="86"/>
        <v>0</v>
      </c>
      <c r="M341" s="65">
        <v>0</v>
      </c>
      <c r="N341" s="67">
        <f t="shared" si="86"/>
        <v>0</v>
      </c>
      <c r="O341" s="65">
        <v>0</v>
      </c>
      <c r="P341" s="67">
        <f t="shared" si="86"/>
        <v>0</v>
      </c>
      <c r="Q341" s="65">
        <f t="shared" si="84"/>
        <v>0</v>
      </c>
      <c r="R341" s="148">
        <f t="shared" si="85"/>
        <v>0</v>
      </c>
    </row>
    <row r="342">
      <c r="A342" s="60" t="s">
        <v>550</v>
      </c>
      <c r="B342" s="133" t="s">
        <v>551</v>
      </c>
      <c r="C342" s="85" t="s">
        <v>521</v>
      </c>
      <c r="D342" s="140" t="s">
        <v>32</v>
      </c>
      <c r="E342" s="140" t="s">
        <v>32</v>
      </c>
      <c r="F342" s="140" t="s">
        <v>32</v>
      </c>
      <c r="G342" s="65" t="s">
        <v>32</v>
      </c>
      <c r="H342" s="67" t="s">
        <v>32</v>
      </c>
      <c r="I342" s="65" t="s">
        <v>32</v>
      </c>
      <c r="J342" s="67" t="s">
        <v>32</v>
      </c>
      <c r="K342" s="65" t="s">
        <v>32</v>
      </c>
      <c r="L342" s="67" t="s">
        <v>32</v>
      </c>
      <c r="M342" s="65" t="s">
        <v>32</v>
      </c>
      <c r="N342" s="67" t="s">
        <v>32</v>
      </c>
      <c r="O342" s="65" t="s">
        <v>32</v>
      </c>
      <c r="P342" s="67" t="s">
        <v>32</v>
      </c>
      <c r="Q342" s="65" t="s">
        <v>32</v>
      </c>
      <c r="R342" s="148" t="s">
        <v>32</v>
      </c>
    </row>
    <row r="343">
      <c r="A343" s="60" t="s">
        <v>552</v>
      </c>
      <c r="B343" s="133" t="s">
        <v>553</v>
      </c>
      <c r="C343" s="85" t="s">
        <v>521</v>
      </c>
      <c r="D343" s="140" t="s">
        <v>32</v>
      </c>
      <c r="E343" s="140" t="s">
        <v>32</v>
      </c>
      <c r="F343" s="140" t="s">
        <v>32</v>
      </c>
      <c r="G343" s="65" t="s">
        <v>32</v>
      </c>
      <c r="H343" s="67" t="s">
        <v>32</v>
      </c>
      <c r="I343" s="65" t="s">
        <v>32</v>
      </c>
      <c r="J343" s="67" t="s">
        <v>32</v>
      </c>
      <c r="K343" s="65" t="s">
        <v>32</v>
      </c>
      <c r="L343" s="67" t="s">
        <v>32</v>
      </c>
      <c r="M343" s="65" t="s">
        <v>32</v>
      </c>
      <c r="N343" s="67" t="s">
        <v>32</v>
      </c>
      <c r="O343" s="65" t="s">
        <v>32</v>
      </c>
      <c r="P343" s="67" t="s">
        <v>32</v>
      </c>
      <c r="Q343" s="65" t="s">
        <v>32</v>
      </c>
      <c r="R343" s="148" t="s">
        <v>32</v>
      </c>
    </row>
    <row r="344">
      <c r="A344" s="60" t="s">
        <v>554</v>
      </c>
      <c r="B344" s="93" t="s">
        <v>555</v>
      </c>
      <c r="C344" s="85" t="s">
        <v>521</v>
      </c>
      <c r="D344" s="140" t="s">
        <v>32</v>
      </c>
      <c r="E344" s="140" t="s">
        <v>32</v>
      </c>
      <c r="F344" s="140" t="s">
        <v>32</v>
      </c>
      <c r="G344" s="65">
        <v>2.9341653619947743</v>
      </c>
      <c r="H344" s="67">
        <v>0</v>
      </c>
      <c r="I344" s="65">
        <f t="shared" ref="I344:I349" si="87">G344*1.1</f>
        <v>3.2275818981942521</v>
      </c>
      <c r="J344" s="67">
        <v>0</v>
      </c>
      <c r="K344" s="65">
        <f t="shared" ref="K344:K349" si="88">I344*1.1</f>
        <v>3.5503400880136775</v>
      </c>
      <c r="L344" s="67">
        <v>0</v>
      </c>
      <c r="M344" s="65">
        <f t="shared" ref="M344:M349" si="89">K344*1.1</f>
        <v>3.9053740968150454</v>
      </c>
      <c r="N344" s="67">
        <v>0</v>
      </c>
      <c r="O344" s="65">
        <f t="shared" ref="O344:O349" si="90">M344*1.1</f>
        <v>4.2959115064965507</v>
      </c>
      <c r="P344" s="67">
        <v>0</v>
      </c>
      <c r="Q344" s="65">
        <f t="shared" si="84"/>
        <v>17.913372951514301</v>
      </c>
      <c r="R344" s="148">
        <f t="shared" si="85"/>
        <v>0</v>
      </c>
    </row>
    <row r="345">
      <c r="A345" s="60" t="s">
        <v>556</v>
      </c>
      <c r="B345" s="93" t="s">
        <v>557</v>
      </c>
      <c r="C345" s="85" t="s">
        <v>511</v>
      </c>
      <c r="D345" s="140" t="s">
        <v>32</v>
      </c>
      <c r="E345" s="140" t="s">
        <v>32</v>
      </c>
      <c r="F345" s="140" t="s">
        <v>32</v>
      </c>
      <c r="G345" s="65">
        <v>8.9478598377929437</v>
      </c>
      <c r="H345" s="67">
        <v>0</v>
      </c>
      <c r="I345" s="65">
        <f t="shared" si="87"/>
        <v>9.8426458215722388</v>
      </c>
      <c r="J345" s="67">
        <v>0</v>
      </c>
      <c r="K345" s="65">
        <f t="shared" si="88"/>
        <v>10.826910403729464</v>
      </c>
      <c r="L345" s="67">
        <v>0</v>
      </c>
      <c r="M345" s="65">
        <f t="shared" si="89"/>
        <v>11.909601444102412</v>
      </c>
      <c r="N345" s="67">
        <v>0</v>
      </c>
      <c r="O345" s="65">
        <f t="shared" si="90"/>
        <v>13.100561588512655</v>
      </c>
      <c r="P345" s="67">
        <v>0</v>
      </c>
      <c r="Q345" s="65">
        <f t="shared" si="84"/>
        <v>54.627579095709713</v>
      </c>
      <c r="R345" s="69">
        <f t="shared" si="85"/>
        <v>0</v>
      </c>
    </row>
    <row r="346" ht="31.5">
      <c r="A346" s="60" t="s">
        <v>558</v>
      </c>
      <c r="B346" s="87" t="s">
        <v>559</v>
      </c>
      <c r="C346" s="85" t="s">
        <v>511</v>
      </c>
      <c r="D346" s="140" t="s">
        <v>32</v>
      </c>
      <c r="E346" s="140" t="s">
        <v>32</v>
      </c>
      <c r="F346" s="140" t="s">
        <v>32</v>
      </c>
      <c r="G346" s="65">
        <v>0</v>
      </c>
      <c r="H346" s="67">
        <f t="shared" si="86"/>
        <v>0</v>
      </c>
      <c r="I346" s="65">
        <v>0</v>
      </c>
      <c r="J346" s="67">
        <f t="shared" ref="J346:L346" si="91">SUM(J347:J348)</f>
        <v>0</v>
      </c>
      <c r="K346" s="65">
        <v>0</v>
      </c>
      <c r="L346" s="67">
        <f t="shared" si="91"/>
        <v>0</v>
      </c>
      <c r="M346" s="65">
        <v>0</v>
      </c>
      <c r="N346" s="67">
        <f t="shared" ref="N346:P346" si="92">SUM(N347:N348)</f>
        <v>0</v>
      </c>
      <c r="O346" s="65">
        <v>0</v>
      </c>
      <c r="P346" s="67">
        <f t="shared" si="92"/>
        <v>0</v>
      </c>
      <c r="Q346" s="65">
        <f t="shared" si="84"/>
        <v>0</v>
      </c>
      <c r="R346" s="69">
        <f t="shared" si="85"/>
        <v>0</v>
      </c>
    </row>
    <row r="347">
      <c r="A347" s="60" t="s">
        <v>560</v>
      </c>
      <c r="B347" s="133" t="s">
        <v>551</v>
      </c>
      <c r="C347" s="85" t="s">
        <v>511</v>
      </c>
      <c r="D347" s="140" t="s">
        <v>32</v>
      </c>
      <c r="E347" s="140" t="s">
        <v>32</v>
      </c>
      <c r="F347" s="140" t="s">
        <v>32</v>
      </c>
      <c r="G347" s="65" t="s">
        <v>32</v>
      </c>
      <c r="H347" s="67" t="s">
        <v>32</v>
      </c>
      <c r="I347" s="65" t="s">
        <v>32</v>
      </c>
      <c r="J347" s="67" t="s">
        <v>32</v>
      </c>
      <c r="K347" s="65" t="s">
        <v>32</v>
      </c>
      <c r="L347" s="67" t="s">
        <v>32</v>
      </c>
      <c r="M347" s="65" t="s">
        <v>32</v>
      </c>
      <c r="N347" s="67" t="s">
        <v>32</v>
      </c>
      <c r="O347" s="65" t="s">
        <v>32</v>
      </c>
      <c r="P347" s="67" t="s">
        <v>32</v>
      </c>
      <c r="Q347" s="65" t="s">
        <v>32</v>
      </c>
      <c r="R347" s="69" t="s">
        <v>32</v>
      </c>
    </row>
    <row r="348">
      <c r="A348" s="60" t="s">
        <v>561</v>
      </c>
      <c r="B348" s="133" t="s">
        <v>553</v>
      </c>
      <c r="C348" s="85" t="s">
        <v>511</v>
      </c>
      <c r="D348" s="140" t="s">
        <v>32</v>
      </c>
      <c r="E348" s="140" t="s">
        <v>32</v>
      </c>
      <c r="F348" s="140" t="s">
        <v>32</v>
      </c>
      <c r="G348" s="65" t="s">
        <v>32</v>
      </c>
      <c r="H348" s="67" t="s">
        <v>32</v>
      </c>
      <c r="I348" s="65" t="s">
        <v>32</v>
      </c>
      <c r="J348" s="67" t="s">
        <v>32</v>
      </c>
      <c r="K348" s="65" t="s">
        <v>32</v>
      </c>
      <c r="L348" s="67" t="s">
        <v>32</v>
      </c>
      <c r="M348" s="65" t="s">
        <v>32</v>
      </c>
      <c r="N348" s="67" t="s">
        <v>32</v>
      </c>
      <c r="O348" s="65" t="s">
        <v>32</v>
      </c>
      <c r="P348" s="67" t="s">
        <v>32</v>
      </c>
      <c r="Q348" s="65" t="s">
        <v>32</v>
      </c>
      <c r="R348" s="69" t="s">
        <v>32</v>
      </c>
    </row>
    <row r="349">
      <c r="A349" s="60" t="s">
        <v>562</v>
      </c>
      <c r="B349" s="93" t="s">
        <v>563</v>
      </c>
      <c r="C349" s="85" t="s">
        <v>564</v>
      </c>
      <c r="D349" s="140" t="s">
        <v>32</v>
      </c>
      <c r="E349" s="140" t="s">
        <v>32</v>
      </c>
      <c r="F349" s="140" t="s">
        <v>32</v>
      </c>
      <c r="G349" s="65">
        <v>1539.639719534249</v>
      </c>
      <c r="H349" s="67">
        <v>0</v>
      </c>
      <c r="I349" s="65">
        <f t="shared" si="87"/>
        <v>1693.603691487674</v>
      </c>
      <c r="J349" s="67">
        <v>0</v>
      </c>
      <c r="K349" s="65">
        <f t="shared" si="88"/>
        <v>1862.9640606364417</v>
      </c>
      <c r="L349" s="67">
        <v>0</v>
      </c>
      <c r="M349" s="65">
        <f t="shared" si="89"/>
        <v>2049.260466700086</v>
      </c>
      <c r="N349" s="67">
        <v>0</v>
      </c>
      <c r="O349" s="65">
        <f t="shared" si="90"/>
        <v>2254.1865133700949</v>
      </c>
      <c r="P349" s="67">
        <v>0</v>
      </c>
      <c r="Q349" s="65">
        <f t="shared" si="84"/>
        <v>9399.6544517285456</v>
      </c>
      <c r="R349" s="69">
        <f t="shared" si="85"/>
        <v>0</v>
      </c>
    </row>
    <row r="350" ht="31.5">
      <c r="A350" s="60" t="s">
        <v>565</v>
      </c>
      <c r="B350" s="93" t="s">
        <v>566</v>
      </c>
      <c r="C350" s="85" t="s">
        <v>31</v>
      </c>
      <c r="D350" s="140" t="s">
        <v>32</v>
      </c>
      <c r="E350" s="140" t="s">
        <v>32</v>
      </c>
      <c r="F350" s="140" t="s">
        <v>32</v>
      </c>
      <c r="G350" s="65">
        <v>42.570675000000001</v>
      </c>
      <c r="H350" s="67">
        <f t="shared" ref="H350:P350" si="93">H29-H63-H64-H57</f>
        <v>0</v>
      </c>
      <c r="I350" s="65">
        <v>42.570675000000001</v>
      </c>
      <c r="J350" s="67">
        <f t="shared" si="93"/>
        <v>0</v>
      </c>
      <c r="K350" s="65">
        <v>42.570675000000001</v>
      </c>
      <c r="L350" s="67">
        <f t="shared" si="93"/>
        <v>0</v>
      </c>
      <c r="M350" s="65">
        <v>42.570675000000001</v>
      </c>
      <c r="N350" s="67">
        <f t="shared" si="93"/>
        <v>0</v>
      </c>
      <c r="O350" s="65">
        <v>42.570675000000001</v>
      </c>
      <c r="P350" s="67">
        <f t="shared" si="93"/>
        <v>0</v>
      </c>
      <c r="Q350" s="65">
        <f t="shared" si="84"/>
        <v>212.853375</v>
      </c>
      <c r="R350" s="148">
        <f t="shared" si="85"/>
        <v>0</v>
      </c>
    </row>
    <row r="351">
      <c r="A351" s="60" t="s">
        <v>567</v>
      </c>
      <c r="B351" s="115" t="s">
        <v>568</v>
      </c>
      <c r="C351" s="85" t="s">
        <v>32</v>
      </c>
      <c r="D351" s="140" t="s">
        <v>32</v>
      </c>
      <c r="E351" s="140" t="s">
        <v>32</v>
      </c>
      <c r="F351" s="140" t="s">
        <v>32</v>
      </c>
      <c r="G351" s="68" t="s">
        <v>508</v>
      </c>
      <c r="H351" s="68" t="s">
        <v>508</v>
      </c>
      <c r="I351" s="68" t="s">
        <v>508</v>
      </c>
      <c r="J351" s="67" t="s">
        <v>508</v>
      </c>
      <c r="K351" s="68" t="s">
        <v>508</v>
      </c>
      <c r="L351" s="67" t="s">
        <v>508</v>
      </c>
      <c r="M351" s="68" t="s">
        <v>508</v>
      </c>
      <c r="N351" s="67" t="s">
        <v>508</v>
      </c>
      <c r="O351" s="68" t="s">
        <v>508</v>
      </c>
      <c r="P351" s="68" t="s">
        <v>508</v>
      </c>
      <c r="Q351" s="143" t="s">
        <v>508</v>
      </c>
      <c r="R351" s="144" t="s">
        <v>508</v>
      </c>
    </row>
    <row r="352">
      <c r="A352" s="60" t="s">
        <v>569</v>
      </c>
      <c r="B352" s="93" t="s">
        <v>570</v>
      </c>
      <c r="C352" s="85" t="s">
        <v>521</v>
      </c>
      <c r="D352" s="140" t="s">
        <v>32</v>
      </c>
      <c r="E352" s="140" t="s">
        <v>32</v>
      </c>
      <c r="F352" s="140" t="s">
        <v>32</v>
      </c>
      <c r="G352" s="65" t="s">
        <v>32</v>
      </c>
      <c r="H352" s="65" t="s">
        <v>32</v>
      </c>
      <c r="I352" s="65" t="s">
        <v>32</v>
      </c>
      <c r="J352" s="67" t="s">
        <v>32</v>
      </c>
      <c r="K352" s="65" t="s">
        <v>32</v>
      </c>
      <c r="L352" s="65" t="s">
        <v>32</v>
      </c>
      <c r="M352" s="65" t="s">
        <v>32</v>
      </c>
      <c r="N352" s="65" t="s">
        <v>32</v>
      </c>
      <c r="O352" s="65" t="s">
        <v>32</v>
      </c>
      <c r="P352" s="65" t="s">
        <v>32</v>
      </c>
      <c r="Q352" s="65" t="s">
        <v>32</v>
      </c>
      <c r="R352" s="144" t="s">
        <v>32</v>
      </c>
    </row>
    <row r="353">
      <c r="A353" s="60" t="s">
        <v>571</v>
      </c>
      <c r="B353" s="93" t="s">
        <v>572</v>
      </c>
      <c r="C353" s="85" t="s">
        <v>514</v>
      </c>
      <c r="D353" s="140" t="s">
        <v>32</v>
      </c>
      <c r="E353" s="140" t="s">
        <v>32</v>
      </c>
      <c r="F353" s="140" t="s">
        <v>32</v>
      </c>
      <c r="G353" s="65" t="s">
        <v>32</v>
      </c>
      <c r="H353" s="65" t="s">
        <v>32</v>
      </c>
      <c r="I353" s="65" t="s">
        <v>32</v>
      </c>
      <c r="J353" s="67" t="s">
        <v>32</v>
      </c>
      <c r="K353" s="65" t="s">
        <v>32</v>
      </c>
      <c r="L353" s="65" t="s">
        <v>32</v>
      </c>
      <c r="M353" s="65" t="s">
        <v>32</v>
      </c>
      <c r="N353" s="65" t="s">
        <v>32</v>
      </c>
      <c r="O353" s="65" t="s">
        <v>32</v>
      </c>
      <c r="P353" s="65" t="s">
        <v>32</v>
      </c>
      <c r="Q353" s="65" t="s">
        <v>32</v>
      </c>
      <c r="R353" s="144" t="s">
        <v>32</v>
      </c>
    </row>
    <row r="354" ht="47.25">
      <c r="A354" s="60" t="s">
        <v>573</v>
      </c>
      <c r="B354" s="93" t="s">
        <v>574</v>
      </c>
      <c r="C354" s="85" t="s">
        <v>31</v>
      </c>
      <c r="D354" s="140" t="s">
        <v>32</v>
      </c>
      <c r="E354" s="140" t="s">
        <v>32</v>
      </c>
      <c r="F354" s="140" t="s">
        <v>32</v>
      </c>
      <c r="G354" s="65" t="s">
        <v>32</v>
      </c>
      <c r="H354" s="65" t="s">
        <v>32</v>
      </c>
      <c r="I354" s="65" t="s">
        <v>32</v>
      </c>
      <c r="J354" s="67" t="s">
        <v>32</v>
      </c>
      <c r="K354" s="65" t="s">
        <v>32</v>
      </c>
      <c r="L354" s="65" t="s">
        <v>32</v>
      </c>
      <c r="M354" s="65" t="s">
        <v>32</v>
      </c>
      <c r="N354" s="65" t="s">
        <v>32</v>
      </c>
      <c r="O354" s="65" t="s">
        <v>32</v>
      </c>
      <c r="P354" s="65" t="s">
        <v>32</v>
      </c>
      <c r="Q354" s="65" t="s">
        <v>32</v>
      </c>
      <c r="R354" s="144" t="s">
        <v>32</v>
      </c>
    </row>
    <row r="355" ht="31.5">
      <c r="A355" s="60" t="s">
        <v>575</v>
      </c>
      <c r="B355" s="93" t="s">
        <v>576</v>
      </c>
      <c r="C355" s="85" t="s">
        <v>31</v>
      </c>
      <c r="D355" s="140" t="s">
        <v>32</v>
      </c>
      <c r="E355" s="140" t="s">
        <v>32</v>
      </c>
      <c r="F355" s="140" t="s">
        <v>32</v>
      </c>
      <c r="G355" s="65" t="s">
        <v>32</v>
      </c>
      <c r="H355" s="65" t="s">
        <v>32</v>
      </c>
      <c r="I355" s="65" t="s">
        <v>32</v>
      </c>
      <c r="J355" s="65" t="s">
        <v>32</v>
      </c>
      <c r="K355" s="65" t="s">
        <v>32</v>
      </c>
      <c r="L355" s="65" t="s">
        <v>32</v>
      </c>
      <c r="M355" s="65" t="s">
        <v>32</v>
      </c>
      <c r="N355" s="65" t="s">
        <v>32</v>
      </c>
      <c r="O355" s="65" t="s">
        <v>32</v>
      </c>
      <c r="P355" s="65" t="s">
        <v>32</v>
      </c>
      <c r="Q355" s="65" t="s">
        <v>32</v>
      </c>
      <c r="R355" s="144" t="s">
        <v>32</v>
      </c>
    </row>
    <row r="356">
      <c r="A356" s="60" t="s">
        <v>577</v>
      </c>
      <c r="B356" s="115" t="s">
        <v>578</v>
      </c>
      <c r="C356" s="149" t="s">
        <v>32</v>
      </c>
      <c r="D356" s="140" t="s">
        <v>32</v>
      </c>
      <c r="E356" s="140" t="s">
        <v>32</v>
      </c>
      <c r="F356" s="140" t="s">
        <v>32</v>
      </c>
      <c r="G356" s="68" t="s">
        <v>508</v>
      </c>
      <c r="H356" s="68" t="s">
        <v>508</v>
      </c>
      <c r="I356" s="68" t="s">
        <v>508</v>
      </c>
      <c r="J356" s="68" t="s">
        <v>508</v>
      </c>
      <c r="K356" s="68" t="s">
        <v>508</v>
      </c>
      <c r="L356" s="68" t="s">
        <v>508</v>
      </c>
      <c r="M356" s="68" t="s">
        <v>508</v>
      </c>
      <c r="N356" s="68" t="s">
        <v>508</v>
      </c>
      <c r="O356" s="68" t="s">
        <v>508</v>
      </c>
      <c r="P356" s="68" t="s">
        <v>508</v>
      </c>
      <c r="Q356" s="143" t="s">
        <v>508</v>
      </c>
      <c r="R356" s="144" t="s">
        <v>508</v>
      </c>
    </row>
    <row r="357" ht="18" customHeight="1">
      <c r="A357" s="60" t="s">
        <v>579</v>
      </c>
      <c r="B357" s="93" t="s">
        <v>580</v>
      </c>
      <c r="C357" s="85" t="s">
        <v>511</v>
      </c>
      <c r="D357" s="140" t="s">
        <v>32</v>
      </c>
      <c r="E357" s="140" t="s">
        <v>32</v>
      </c>
      <c r="F357" s="140" t="s">
        <v>32</v>
      </c>
      <c r="G357" s="65" t="s">
        <v>32</v>
      </c>
      <c r="H357" s="65" t="s">
        <v>32</v>
      </c>
      <c r="I357" s="65" t="s">
        <v>32</v>
      </c>
      <c r="J357" s="65" t="s">
        <v>32</v>
      </c>
      <c r="K357" s="65" t="s">
        <v>32</v>
      </c>
      <c r="L357" s="65" t="s">
        <v>32</v>
      </c>
      <c r="M357" s="65" t="s">
        <v>32</v>
      </c>
      <c r="N357" s="65" t="s">
        <v>32</v>
      </c>
      <c r="O357" s="65" t="s">
        <v>32</v>
      </c>
      <c r="P357" s="65" t="s">
        <v>32</v>
      </c>
      <c r="Q357" s="65" t="s">
        <v>32</v>
      </c>
      <c r="R357" s="144" t="s">
        <v>32</v>
      </c>
    </row>
    <row r="358" ht="47.25">
      <c r="A358" s="60" t="s">
        <v>581</v>
      </c>
      <c r="B358" s="87" t="s">
        <v>582</v>
      </c>
      <c r="C358" s="85" t="s">
        <v>511</v>
      </c>
      <c r="D358" s="140" t="s">
        <v>32</v>
      </c>
      <c r="E358" s="140" t="s">
        <v>32</v>
      </c>
      <c r="F358" s="140" t="s">
        <v>32</v>
      </c>
      <c r="G358" s="65" t="s">
        <v>32</v>
      </c>
      <c r="H358" s="65" t="s">
        <v>32</v>
      </c>
      <c r="I358" s="65" t="s">
        <v>32</v>
      </c>
      <c r="J358" s="65" t="s">
        <v>32</v>
      </c>
      <c r="K358" s="65" t="s">
        <v>32</v>
      </c>
      <c r="L358" s="65" t="s">
        <v>32</v>
      </c>
      <c r="M358" s="65" t="s">
        <v>32</v>
      </c>
      <c r="N358" s="65" t="s">
        <v>32</v>
      </c>
      <c r="O358" s="65" t="s">
        <v>32</v>
      </c>
      <c r="P358" s="65" t="s">
        <v>32</v>
      </c>
      <c r="Q358" s="65" t="s">
        <v>32</v>
      </c>
      <c r="R358" s="144" t="s">
        <v>32</v>
      </c>
    </row>
    <row r="359" ht="47.25">
      <c r="A359" s="60" t="s">
        <v>583</v>
      </c>
      <c r="B359" s="87" t="s">
        <v>584</v>
      </c>
      <c r="C359" s="85" t="s">
        <v>511</v>
      </c>
      <c r="D359" s="140" t="s">
        <v>32</v>
      </c>
      <c r="E359" s="140" t="s">
        <v>32</v>
      </c>
      <c r="F359" s="140" t="s">
        <v>32</v>
      </c>
      <c r="G359" s="65" t="s">
        <v>32</v>
      </c>
      <c r="H359" s="65" t="s">
        <v>32</v>
      </c>
      <c r="I359" s="65" t="s">
        <v>32</v>
      </c>
      <c r="J359" s="65" t="s">
        <v>32</v>
      </c>
      <c r="K359" s="65" t="s">
        <v>32</v>
      </c>
      <c r="L359" s="65" t="s">
        <v>32</v>
      </c>
      <c r="M359" s="65" t="s">
        <v>32</v>
      </c>
      <c r="N359" s="65" t="s">
        <v>32</v>
      </c>
      <c r="O359" s="65" t="s">
        <v>32</v>
      </c>
      <c r="P359" s="65" t="s">
        <v>32</v>
      </c>
      <c r="Q359" s="65" t="s">
        <v>32</v>
      </c>
      <c r="R359" s="144" t="s">
        <v>32</v>
      </c>
    </row>
    <row r="360" ht="31.5">
      <c r="A360" s="60" t="s">
        <v>585</v>
      </c>
      <c r="B360" s="87" t="s">
        <v>586</v>
      </c>
      <c r="C360" s="85" t="s">
        <v>511</v>
      </c>
      <c r="D360" s="140" t="s">
        <v>32</v>
      </c>
      <c r="E360" s="140" t="s">
        <v>32</v>
      </c>
      <c r="F360" s="140" t="s">
        <v>32</v>
      </c>
      <c r="G360" s="65" t="s">
        <v>32</v>
      </c>
      <c r="H360" s="65" t="s">
        <v>32</v>
      </c>
      <c r="I360" s="65" t="s">
        <v>32</v>
      </c>
      <c r="J360" s="65" t="s">
        <v>32</v>
      </c>
      <c r="K360" s="65" t="s">
        <v>32</v>
      </c>
      <c r="L360" s="65" t="s">
        <v>32</v>
      </c>
      <c r="M360" s="65" t="s">
        <v>32</v>
      </c>
      <c r="N360" s="65" t="s">
        <v>32</v>
      </c>
      <c r="O360" s="65" t="s">
        <v>32</v>
      </c>
      <c r="P360" s="65" t="s">
        <v>32</v>
      </c>
      <c r="Q360" s="65" t="s">
        <v>32</v>
      </c>
      <c r="R360" s="144" t="s">
        <v>32</v>
      </c>
    </row>
    <row r="361">
      <c r="A361" s="60" t="s">
        <v>587</v>
      </c>
      <c r="B361" s="93" t="s">
        <v>588</v>
      </c>
      <c r="C361" s="85" t="s">
        <v>521</v>
      </c>
      <c r="D361" s="140" t="s">
        <v>32</v>
      </c>
      <c r="E361" s="140" t="s">
        <v>32</v>
      </c>
      <c r="F361" s="140" t="s">
        <v>32</v>
      </c>
      <c r="G361" s="65" t="s">
        <v>32</v>
      </c>
      <c r="H361" s="65" t="s">
        <v>32</v>
      </c>
      <c r="I361" s="65" t="s">
        <v>32</v>
      </c>
      <c r="J361" s="65" t="s">
        <v>32</v>
      </c>
      <c r="K361" s="65" t="s">
        <v>32</v>
      </c>
      <c r="L361" s="65" t="s">
        <v>32</v>
      </c>
      <c r="M361" s="65" t="s">
        <v>32</v>
      </c>
      <c r="N361" s="65" t="s">
        <v>32</v>
      </c>
      <c r="O361" s="65" t="s">
        <v>32</v>
      </c>
      <c r="P361" s="65" t="s">
        <v>32</v>
      </c>
      <c r="Q361" s="65" t="s">
        <v>32</v>
      </c>
      <c r="R361" s="144" t="s">
        <v>32</v>
      </c>
    </row>
    <row r="362" ht="31.5">
      <c r="A362" s="60" t="s">
        <v>589</v>
      </c>
      <c r="B362" s="87" t="s">
        <v>590</v>
      </c>
      <c r="C362" s="85" t="s">
        <v>521</v>
      </c>
      <c r="D362" s="140" t="s">
        <v>32</v>
      </c>
      <c r="E362" s="140" t="s">
        <v>32</v>
      </c>
      <c r="F362" s="140" t="s">
        <v>32</v>
      </c>
      <c r="G362" s="65" t="s">
        <v>32</v>
      </c>
      <c r="H362" s="65" t="s">
        <v>32</v>
      </c>
      <c r="I362" s="65" t="s">
        <v>32</v>
      </c>
      <c r="J362" s="65" t="s">
        <v>32</v>
      </c>
      <c r="K362" s="65" t="s">
        <v>32</v>
      </c>
      <c r="L362" s="65" t="s">
        <v>32</v>
      </c>
      <c r="M362" s="65" t="s">
        <v>32</v>
      </c>
      <c r="N362" s="65" t="s">
        <v>32</v>
      </c>
      <c r="O362" s="65" t="s">
        <v>32</v>
      </c>
      <c r="P362" s="65" t="s">
        <v>32</v>
      </c>
      <c r="Q362" s="65" t="s">
        <v>32</v>
      </c>
      <c r="R362" s="144" t="s">
        <v>32</v>
      </c>
    </row>
    <row r="363">
      <c r="A363" s="60" t="s">
        <v>591</v>
      </c>
      <c r="B363" s="87" t="s">
        <v>592</v>
      </c>
      <c r="C363" s="85" t="s">
        <v>521</v>
      </c>
      <c r="D363" s="140" t="s">
        <v>32</v>
      </c>
      <c r="E363" s="140" t="s">
        <v>32</v>
      </c>
      <c r="F363" s="140" t="s">
        <v>32</v>
      </c>
      <c r="G363" s="65" t="s">
        <v>32</v>
      </c>
      <c r="H363" s="65" t="s">
        <v>32</v>
      </c>
      <c r="I363" s="65" t="s">
        <v>32</v>
      </c>
      <c r="J363" s="65" t="s">
        <v>32</v>
      </c>
      <c r="K363" s="65" t="s">
        <v>32</v>
      </c>
      <c r="L363" s="65" t="s">
        <v>32</v>
      </c>
      <c r="M363" s="65" t="s">
        <v>32</v>
      </c>
      <c r="N363" s="65" t="s">
        <v>32</v>
      </c>
      <c r="O363" s="65" t="s">
        <v>32</v>
      </c>
      <c r="P363" s="65" t="s">
        <v>32</v>
      </c>
      <c r="Q363" s="65" t="s">
        <v>32</v>
      </c>
      <c r="R363" s="144" t="s">
        <v>32</v>
      </c>
    </row>
    <row r="364" ht="31.5">
      <c r="A364" s="60" t="s">
        <v>593</v>
      </c>
      <c r="B364" s="93" t="s">
        <v>594</v>
      </c>
      <c r="C364" s="85" t="s">
        <v>31</v>
      </c>
      <c r="D364" s="140" t="s">
        <v>32</v>
      </c>
      <c r="E364" s="140" t="s">
        <v>32</v>
      </c>
      <c r="F364" s="140" t="s">
        <v>32</v>
      </c>
      <c r="G364" s="65" t="s">
        <v>32</v>
      </c>
      <c r="H364" s="65" t="s">
        <v>32</v>
      </c>
      <c r="I364" s="65" t="s">
        <v>32</v>
      </c>
      <c r="J364" s="65" t="s">
        <v>32</v>
      </c>
      <c r="K364" s="65" t="s">
        <v>32</v>
      </c>
      <c r="L364" s="65" t="s">
        <v>32</v>
      </c>
      <c r="M364" s="65" t="s">
        <v>32</v>
      </c>
      <c r="N364" s="65" t="s">
        <v>32</v>
      </c>
      <c r="O364" s="65" t="s">
        <v>32</v>
      </c>
      <c r="P364" s="65" t="s">
        <v>32</v>
      </c>
      <c r="Q364" s="65" t="s">
        <v>32</v>
      </c>
      <c r="R364" s="144" t="s">
        <v>32</v>
      </c>
    </row>
    <row r="365">
      <c r="A365" s="60" t="s">
        <v>595</v>
      </c>
      <c r="B365" s="87" t="s">
        <v>596</v>
      </c>
      <c r="C365" s="85" t="s">
        <v>31</v>
      </c>
      <c r="D365" s="140" t="s">
        <v>32</v>
      </c>
      <c r="E365" s="140" t="s">
        <v>32</v>
      </c>
      <c r="F365" s="140" t="s">
        <v>32</v>
      </c>
      <c r="G365" s="65" t="s">
        <v>32</v>
      </c>
      <c r="H365" s="65" t="s">
        <v>32</v>
      </c>
      <c r="I365" s="65" t="s">
        <v>32</v>
      </c>
      <c r="J365" s="65" t="s">
        <v>32</v>
      </c>
      <c r="K365" s="65" t="s">
        <v>32</v>
      </c>
      <c r="L365" s="65" t="s">
        <v>32</v>
      </c>
      <c r="M365" s="65" t="s">
        <v>32</v>
      </c>
      <c r="N365" s="65" t="s">
        <v>32</v>
      </c>
      <c r="O365" s="65" t="s">
        <v>32</v>
      </c>
      <c r="P365" s="65" t="s">
        <v>32</v>
      </c>
      <c r="Q365" s="65" t="s">
        <v>32</v>
      </c>
      <c r="R365" s="144" t="s">
        <v>32</v>
      </c>
    </row>
    <row r="366">
      <c r="A366" s="60" t="s">
        <v>597</v>
      </c>
      <c r="B366" s="87" t="s">
        <v>58</v>
      </c>
      <c r="C366" s="85" t="s">
        <v>31</v>
      </c>
      <c r="D366" s="140" t="s">
        <v>32</v>
      </c>
      <c r="E366" s="140" t="s">
        <v>32</v>
      </c>
      <c r="F366" s="140" t="s">
        <v>32</v>
      </c>
      <c r="G366" s="65" t="s">
        <v>32</v>
      </c>
      <c r="H366" s="65" t="s">
        <v>32</v>
      </c>
      <c r="I366" s="65" t="s">
        <v>32</v>
      </c>
      <c r="J366" s="65" t="s">
        <v>32</v>
      </c>
      <c r="K366" s="65" t="s">
        <v>32</v>
      </c>
      <c r="L366" s="65" t="s">
        <v>32</v>
      </c>
      <c r="M366" s="65" t="s">
        <v>32</v>
      </c>
      <c r="N366" s="65" t="s">
        <v>32</v>
      </c>
      <c r="O366" s="65" t="s">
        <v>32</v>
      </c>
      <c r="P366" s="65" t="s">
        <v>32</v>
      </c>
      <c r="Q366" s="65" t="s">
        <v>32</v>
      </c>
      <c r="R366" s="150" t="s">
        <v>32</v>
      </c>
    </row>
    <row r="367" ht="16.5">
      <c r="A367" s="96" t="s">
        <v>598</v>
      </c>
      <c r="B367" s="128" t="s">
        <v>599</v>
      </c>
      <c r="C367" s="98" t="s">
        <v>600</v>
      </c>
      <c r="D367" s="140" t="s">
        <v>32</v>
      </c>
      <c r="E367" s="140" t="s">
        <v>32</v>
      </c>
      <c r="F367" s="140" t="s">
        <v>32</v>
      </c>
      <c r="G367" s="151">
        <v>13</v>
      </c>
      <c r="H367" s="152">
        <v>0</v>
      </c>
      <c r="I367" s="151">
        <v>13</v>
      </c>
      <c r="J367" s="152">
        <v>0</v>
      </c>
      <c r="K367" s="151">
        <v>13</v>
      </c>
      <c r="L367" s="152">
        <v>0</v>
      </c>
      <c r="M367" s="151">
        <v>13</v>
      </c>
      <c r="N367" s="152">
        <v>0</v>
      </c>
      <c r="O367" s="151">
        <v>13</v>
      </c>
      <c r="P367" s="152">
        <v>0</v>
      </c>
      <c r="Q367" s="153" t="s">
        <v>32</v>
      </c>
      <c r="R367" s="154" t="s">
        <v>32</v>
      </c>
    </row>
    <row r="368">
      <c r="A368" s="155" t="s">
        <v>601</v>
      </c>
      <c r="B368" s="156"/>
      <c r="C368" s="156"/>
      <c r="D368" s="156"/>
      <c r="E368" s="156"/>
      <c r="F368" s="156"/>
      <c r="G368" s="156"/>
      <c r="H368" s="156"/>
      <c r="I368" s="156"/>
      <c r="J368" s="156"/>
      <c r="K368" s="156"/>
      <c r="L368" s="156"/>
      <c r="M368" s="156"/>
      <c r="N368" s="156"/>
      <c r="O368" s="156"/>
      <c r="P368" s="156"/>
      <c r="Q368" s="156"/>
      <c r="R368" s="157"/>
    </row>
    <row r="369" ht="10.5" customHeight="1">
      <c r="A369" s="158"/>
      <c r="B369" s="159"/>
      <c r="C369" s="159"/>
      <c r="D369" s="159"/>
      <c r="E369" s="159"/>
      <c r="F369" s="159"/>
      <c r="G369" s="159"/>
      <c r="H369" s="159"/>
      <c r="I369" s="159"/>
      <c r="J369" s="159"/>
      <c r="K369" s="159"/>
      <c r="L369" s="159"/>
      <c r="M369" s="159"/>
      <c r="N369" s="159"/>
      <c r="O369" s="159"/>
      <c r="P369" s="159"/>
      <c r="Q369" s="159"/>
      <c r="R369" s="160"/>
    </row>
    <row r="370" ht="33" customHeight="1">
      <c r="A370" s="161" t="s">
        <v>11</v>
      </c>
      <c r="B370" s="162" t="s">
        <v>12</v>
      </c>
      <c r="C370" s="163" t="s">
        <v>13</v>
      </c>
      <c r="D370" s="164" t="str">
        <f>D19</f>
        <v xml:space="preserve">2019 год</v>
      </c>
      <c r="E370" s="164" t="str">
        <f>E19</f>
        <v xml:space="preserve">2020 год</v>
      </c>
      <c r="F370" s="165" t="str">
        <f>F19</f>
        <v xml:space="preserve">2021 год</v>
      </c>
      <c r="G370" s="166" t="str">
        <f t="shared" ref="G370:G371" si="94">G19</f>
        <v xml:space="preserve">2022 год</v>
      </c>
      <c r="H370" s="166"/>
      <c r="I370" s="165" t="str">
        <f>I19</f>
        <v xml:space="preserve">2023 год</v>
      </c>
      <c r="J370" s="165"/>
      <c r="K370" s="167" t="str">
        <f>K19</f>
        <v xml:space="preserve">2024 год</v>
      </c>
      <c r="L370" s="167"/>
      <c r="M370" s="165" t="str">
        <f>M19</f>
        <v xml:space="preserve">2025 год</v>
      </c>
      <c r="N370" s="165"/>
      <c r="O370" s="167" t="str">
        <f>O19</f>
        <v xml:space="preserve">2026 год</v>
      </c>
      <c r="P370" s="167"/>
      <c r="Q370" s="167" t="s">
        <v>22</v>
      </c>
      <c r="R370" s="168"/>
    </row>
    <row r="371" ht="63.75" customHeight="1">
      <c r="A371" s="169"/>
      <c r="B371" s="170"/>
      <c r="C371" s="171"/>
      <c r="D371" s="172" t="s">
        <v>23</v>
      </c>
      <c r="E371" s="172" t="s">
        <v>23</v>
      </c>
      <c r="F371" s="172" t="s">
        <v>23</v>
      </c>
      <c r="G371" s="173" t="str">
        <f t="shared" si="94"/>
        <v xml:space="preserve">Утвержденный план</v>
      </c>
      <c r="H371" s="173" t="str">
        <f t="shared" ref="H371:P371" si="95">H20</f>
        <v>Факт</v>
      </c>
      <c r="I371" s="173" t="str">
        <f t="shared" si="95"/>
        <v xml:space="preserve">Утвержденный план</v>
      </c>
      <c r="J371" s="173" t="str">
        <f t="shared" si="95"/>
        <v xml:space="preserve">Предложение по корректировке  утвержденного плана</v>
      </c>
      <c r="K371" s="173" t="str">
        <f t="shared" si="95"/>
        <v xml:space="preserve">Утвержденный план</v>
      </c>
      <c r="L371" s="173" t="str">
        <f t="shared" si="95"/>
        <v xml:space="preserve">Предложение по корректировке  утвержденного плана</v>
      </c>
      <c r="M371" s="173" t="str">
        <f t="shared" si="95"/>
        <v xml:space="preserve">Утвержденный план</v>
      </c>
      <c r="N371" s="173" t="str">
        <f t="shared" si="95"/>
        <v xml:space="preserve">Предложение по корректировке  утвержденного плана</v>
      </c>
      <c r="O371" s="173" t="str">
        <f t="shared" si="95"/>
        <v xml:space="preserve">Утвержденный план</v>
      </c>
      <c r="P371" s="173" t="str">
        <f t="shared" si="95"/>
        <v xml:space="preserve">Предложение по корректировке  утвержденного плана</v>
      </c>
      <c r="Q371" s="174" t="s">
        <v>602</v>
      </c>
      <c r="R371" s="175" t="s">
        <v>26</v>
      </c>
    </row>
    <row r="372" ht="16.5">
      <c r="A372" s="176">
        <v>1</v>
      </c>
      <c r="B372" s="177">
        <v>2</v>
      </c>
      <c r="C372" s="40">
        <v>3</v>
      </c>
      <c r="D372" s="178">
        <v>4</v>
      </c>
      <c r="E372" s="179">
        <v>5</v>
      </c>
      <c r="F372" s="179">
        <v>6</v>
      </c>
      <c r="G372" s="179">
        <v>7</v>
      </c>
      <c r="H372" s="179">
        <v>8</v>
      </c>
      <c r="I372" s="179">
        <v>9</v>
      </c>
      <c r="J372" s="179">
        <v>10</v>
      </c>
      <c r="K372" s="180">
        <v>11</v>
      </c>
      <c r="L372" s="180">
        <v>12</v>
      </c>
      <c r="M372" s="179">
        <v>9</v>
      </c>
      <c r="N372" s="179">
        <v>10</v>
      </c>
      <c r="O372" s="180">
        <v>11</v>
      </c>
      <c r="P372" s="180">
        <v>12</v>
      </c>
      <c r="Q372" s="180">
        <v>13</v>
      </c>
      <c r="R372" s="181">
        <v>14</v>
      </c>
    </row>
    <row r="373" ht="30.75" customHeight="1">
      <c r="A373" s="182" t="s">
        <v>603</v>
      </c>
      <c r="B373" s="183"/>
      <c r="C373" s="80" t="s">
        <v>31</v>
      </c>
      <c r="D373" s="184" t="s">
        <v>32</v>
      </c>
      <c r="E373" s="185" t="s">
        <v>32</v>
      </c>
      <c r="F373" s="186">
        <f t="shared" ref="F373:P373" si="96">F374+F431</f>
        <v>0</v>
      </c>
      <c r="G373" s="186">
        <f t="shared" si="96"/>
        <v>10.92708</v>
      </c>
      <c r="H373" s="186">
        <f t="shared" si="96"/>
        <v>0.82733597000000003</v>
      </c>
      <c r="I373" s="186">
        <f t="shared" si="96"/>
        <v>11.306180999999999</v>
      </c>
      <c r="J373" s="186">
        <f>J374+J431</f>
        <v>8.2290969416666684</v>
      </c>
      <c r="K373" s="186">
        <f t="shared" si="96"/>
        <v>12.257790999999999</v>
      </c>
      <c r="L373" s="186">
        <f t="shared" si="96"/>
        <v>10.387879699999999</v>
      </c>
      <c r="M373" s="186">
        <f t="shared" si="96"/>
        <v>13.143071000000003</v>
      </c>
      <c r="N373" s="186">
        <f t="shared" si="96"/>
        <v>10.436400000000001</v>
      </c>
      <c r="O373" s="186">
        <f t="shared" si="96"/>
        <v>13.281839999999997</v>
      </c>
      <c r="P373" s="186">
        <f t="shared" si="96"/>
        <v>10.474216000000002</v>
      </c>
      <c r="Q373" s="186">
        <f t="shared" si="84"/>
        <v>60.915962999999998</v>
      </c>
      <c r="R373" s="187">
        <f t="shared" si="85"/>
        <v>40.354928611666672</v>
      </c>
    </row>
    <row r="374">
      <c r="A374" s="60" t="s">
        <v>29</v>
      </c>
      <c r="B374" s="188" t="s">
        <v>604</v>
      </c>
      <c r="C374" s="85" t="s">
        <v>31</v>
      </c>
      <c r="D374" s="189" t="s">
        <v>32</v>
      </c>
      <c r="E374" s="140" t="s">
        <v>32</v>
      </c>
      <c r="F374" s="190">
        <f t="shared" ref="F374:P374" si="97">F375+F399+F427+F428</f>
        <v>0</v>
      </c>
      <c r="G374" s="190">
        <f t="shared" si="97"/>
        <v>10.92708</v>
      </c>
      <c r="H374" s="190">
        <f t="shared" si="97"/>
        <v>0.82733597000000003</v>
      </c>
      <c r="I374" s="190">
        <f t="shared" si="97"/>
        <v>11.306180999999999</v>
      </c>
      <c r="J374" s="190">
        <f>J375+J399+J427+J428</f>
        <v>8.2290969416666684</v>
      </c>
      <c r="K374" s="190">
        <f t="shared" si="97"/>
        <v>12.257790999999999</v>
      </c>
      <c r="L374" s="190">
        <f t="shared" si="97"/>
        <v>10.387879699999999</v>
      </c>
      <c r="M374" s="190">
        <f t="shared" si="97"/>
        <v>13.143071000000003</v>
      </c>
      <c r="N374" s="190">
        <f t="shared" si="97"/>
        <v>10.436400000000001</v>
      </c>
      <c r="O374" s="190">
        <f t="shared" si="97"/>
        <v>13.281839999999997</v>
      </c>
      <c r="P374" s="190">
        <f t="shared" si="97"/>
        <v>10.474216000000002</v>
      </c>
      <c r="Q374" s="190">
        <f t="shared" si="84"/>
        <v>60.915962999999998</v>
      </c>
      <c r="R374" s="191">
        <f t="shared" si="85"/>
        <v>40.354928611666672</v>
      </c>
    </row>
    <row r="375">
      <c r="A375" s="60" t="s">
        <v>33</v>
      </c>
      <c r="B375" s="93" t="s">
        <v>605</v>
      </c>
      <c r="C375" s="85" t="s">
        <v>31</v>
      </c>
      <c r="D375" s="189" t="s">
        <v>32</v>
      </c>
      <c r="E375" s="140" t="s">
        <v>32</v>
      </c>
      <c r="F375" s="192">
        <f t="shared" ref="F375:P375" si="98">F376+F394+F398</f>
        <v>0</v>
      </c>
      <c r="G375" s="192">
        <f t="shared" si="98"/>
        <v>2.4413999999999998</v>
      </c>
      <c r="H375" s="192">
        <f t="shared" si="98"/>
        <v>0</v>
      </c>
      <c r="I375" s="192">
        <f t="shared" si="98"/>
        <v>2.5634000000000001</v>
      </c>
      <c r="J375" s="192">
        <f t="shared" si="98"/>
        <v>0.40000000000000036</v>
      </c>
      <c r="K375" s="192">
        <f t="shared" si="98"/>
        <v>2.6916000000000002</v>
      </c>
      <c r="L375" s="192">
        <f t="shared" si="98"/>
        <v>2.2135664166666658</v>
      </c>
      <c r="M375" s="192">
        <f t="shared" si="98"/>
        <v>2.8262</v>
      </c>
      <c r="N375" s="192">
        <f t="shared" si="98"/>
        <v>2.2540000000000013</v>
      </c>
      <c r="O375" s="192">
        <f t="shared" si="98"/>
        <v>2.900433333333333</v>
      </c>
      <c r="P375" s="192">
        <f t="shared" si="98"/>
        <v>2.285513333333336</v>
      </c>
      <c r="Q375" s="190">
        <f t="shared" si="84"/>
        <v>13.423033333333333</v>
      </c>
      <c r="R375" s="191">
        <f t="shared" si="85"/>
        <v>7.1530797500000034</v>
      </c>
    </row>
    <row r="376" ht="31.5">
      <c r="A376" s="60" t="s">
        <v>35</v>
      </c>
      <c r="B376" s="87" t="s">
        <v>606</v>
      </c>
      <c r="C376" s="85" t="s">
        <v>31</v>
      </c>
      <c r="D376" s="189" t="s">
        <v>32</v>
      </c>
      <c r="E376" s="140" t="s">
        <v>32</v>
      </c>
      <c r="F376" s="192">
        <f t="shared" ref="F376:P376" si="99">F377+F381+F382+F383+F384+F389+F390+F391</f>
        <v>0</v>
      </c>
      <c r="G376" s="192">
        <f>G377+G381+G382+G383+G384+G389+G390+G391</f>
        <v>2.4413999999999998</v>
      </c>
      <c r="H376" s="192">
        <f t="shared" si="99"/>
        <v>0</v>
      </c>
      <c r="I376" s="192">
        <f t="shared" si="99"/>
        <v>2.5634000000000001</v>
      </c>
      <c r="J376" s="192">
        <f t="shared" si="99"/>
        <v>0.40000000000000036</v>
      </c>
      <c r="K376" s="192">
        <f t="shared" si="99"/>
        <v>2.6916000000000002</v>
      </c>
      <c r="L376" s="192">
        <f t="shared" si="99"/>
        <v>2.2135664166666658</v>
      </c>
      <c r="M376" s="192">
        <f t="shared" si="99"/>
        <v>2.8262</v>
      </c>
      <c r="N376" s="192">
        <f t="shared" si="99"/>
        <v>2.2540000000000013</v>
      </c>
      <c r="O376" s="192">
        <f t="shared" si="99"/>
        <v>2.900433333333333</v>
      </c>
      <c r="P376" s="192">
        <f t="shared" si="99"/>
        <v>2.285513333333336</v>
      </c>
      <c r="Q376" s="190">
        <f t="shared" si="84"/>
        <v>13.423033333333333</v>
      </c>
      <c r="R376" s="191">
        <f t="shared" si="85"/>
        <v>7.1530797500000034</v>
      </c>
    </row>
    <row r="377">
      <c r="A377" s="60" t="s">
        <v>607</v>
      </c>
      <c r="B377" s="94" t="s">
        <v>608</v>
      </c>
      <c r="C377" s="85" t="s">
        <v>31</v>
      </c>
      <c r="D377" s="189" t="s">
        <v>32</v>
      </c>
      <c r="E377" s="140" t="s">
        <v>32</v>
      </c>
      <c r="F377" s="190">
        <f t="shared" ref="F377:P377" si="100">F378+F379+F380</f>
        <v>0</v>
      </c>
      <c r="G377" s="190">
        <f t="shared" si="100"/>
        <v>0</v>
      </c>
      <c r="H377" s="190">
        <f t="shared" si="100"/>
        <v>0</v>
      </c>
      <c r="I377" s="190">
        <f t="shared" si="100"/>
        <v>0</v>
      </c>
      <c r="J377" s="190">
        <f t="shared" si="100"/>
        <v>0</v>
      </c>
      <c r="K377" s="190">
        <f t="shared" si="100"/>
        <v>0</v>
      </c>
      <c r="L377" s="190">
        <v>0</v>
      </c>
      <c r="M377" s="190">
        <f t="shared" si="100"/>
        <v>0</v>
      </c>
      <c r="N377" s="190">
        <f t="shared" si="100"/>
        <v>0</v>
      </c>
      <c r="O377" s="190">
        <f t="shared" si="100"/>
        <v>0</v>
      </c>
      <c r="P377" s="190">
        <f t="shared" si="100"/>
        <v>0</v>
      </c>
      <c r="Q377" s="190">
        <f t="shared" ref="Q377:Q440" si="101">G377+I377+K377</f>
        <v>0</v>
      </c>
      <c r="R377" s="191">
        <f t="shared" ref="R377:R405" si="102">G377+I377+L377</f>
        <v>0</v>
      </c>
    </row>
    <row r="378" ht="31.5">
      <c r="A378" s="60" t="s">
        <v>609</v>
      </c>
      <c r="B378" s="95" t="s">
        <v>36</v>
      </c>
      <c r="C378" s="85" t="s">
        <v>31</v>
      </c>
      <c r="D378" s="189" t="s">
        <v>32</v>
      </c>
      <c r="E378" s="140" t="s">
        <v>32</v>
      </c>
      <c r="F378" s="190">
        <v>0</v>
      </c>
      <c r="G378" s="190">
        <v>0</v>
      </c>
      <c r="H378" s="190">
        <v>0</v>
      </c>
      <c r="I378" s="190">
        <v>0</v>
      </c>
      <c r="J378" s="190">
        <v>0</v>
      </c>
      <c r="K378" s="190">
        <v>0</v>
      </c>
      <c r="L378" s="190">
        <v>0</v>
      </c>
      <c r="M378" s="190">
        <v>0</v>
      </c>
      <c r="N378" s="190">
        <v>0</v>
      </c>
      <c r="O378" s="190">
        <v>0</v>
      </c>
      <c r="P378" s="190">
        <v>0</v>
      </c>
      <c r="Q378" s="190">
        <f t="shared" si="101"/>
        <v>0</v>
      </c>
      <c r="R378" s="191">
        <f t="shared" si="102"/>
        <v>0</v>
      </c>
      <c r="S378" s="193"/>
    </row>
    <row r="379" ht="31.5">
      <c r="A379" s="60" t="s">
        <v>610</v>
      </c>
      <c r="B379" s="95" t="s">
        <v>38</v>
      </c>
      <c r="C379" s="85" t="s">
        <v>31</v>
      </c>
      <c r="D379" s="189" t="s">
        <v>32</v>
      </c>
      <c r="E379" s="140" t="s">
        <v>32</v>
      </c>
      <c r="F379" s="190">
        <v>0</v>
      </c>
      <c r="G379" s="190">
        <v>0</v>
      </c>
      <c r="H379" s="190">
        <v>0</v>
      </c>
      <c r="I379" s="190">
        <v>0</v>
      </c>
      <c r="J379" s="190">
        <v>0</v>
      </c>
      <c r="K379" s="190">
        <v>0</v>
      </c>
      <c r="L379" s="190">
        <v>0</v>
      </c>
      <c r="M379" s="190">
        <v>0</v>
      </c>
      <c r="N379" s="190">
        <v>0</v>
      </c>
      <c r="O379" s="190">
        <v>0</v>
      </c>
      <c r="P379" s="190">
        <v>0</v>
      </c>
      <c r="Q379" s="190">
        <f t="shared" si="101"/>
        <v>0</v>
      </c>
      <c r="R379" s="191">
        <f t="shared" si="102"/>
        <v>0</v>
      </c>
      <c r="S379" s="193"/>
    </row>
    <row r="380" ht="31.5">
      <c r="A380" s="60" t="s">
        <v>611</v>
      </c>
      <c r="B380" s="95" t="s">
        <v>40</v>
      </c>
      <c r="C380" s="85" t="s">
        <v>31</v>
      </c>
      <c r="D380" s="189" t="s">
        <v>32</v>
      </c>
      <c r="E380" s="140" t="s">
        <v>32</v>
      </c>
      <c r="F380" s="190">
        <v>0</v>
      </c>
      <c r="G380" s="190">
        <v>0</v>
      </c>
      <c r="H380" s="190">
        <v>0</v>
      </c>
      <c r="I380" s="190">
        <v>0</v>
      </c>
      <c r="J380" s="190">
        <v>0</v>
      </c>
      <c r="K380" s="190">
        <v>0</v>
      </c>
      <c r="L380" s="190">
        <v>0</v>
      </c>
      <c r="M380" s="190">
        <v>0</v>
      </c>
      <c r="N380" s="190">
        <v>0</v>
      </c>
      <c r="O380" s="190">
        <v>0</v>
      </c>
      <c r="P380" s="190">
        <v>0</v>
      </c>
      <c r="Q380" s="190">
        <f t="shared" si="101"/>
        <v>0</v>
      </c>
      <c r="R380" s="191">
        <f t="shared" si="102"/>
        <v>0</v>
      </c>
    </row>
    <row r="381">
      <c r="A381" s="60" t="s">
        <v>612</v>
      </c>
      <c r="B381" s="94" t="s">
        <v>613</v>
      </c>
      <c r="C381" s="85" t="s">
        <v>31</v>
      </c>
      <c r="D381" s="189" t="s">
        <v>32</v>
      </c>
      <c r="E381" s="140" t="s">
        <v>32</v>
      </c>
      <c r="F381" s="190">
        <v>0</v>
      </c>
      <c r="G381" s="190">
        <v>0</v>
      </c>
      <c r="H381" s="190">
        <v>0</v>
      </c>
      <c r="I381" s="190">
        <v>0</v>
      </c>
      <c r="J381" s="190">
        <v>0</v>
      </c>
      <c r="K381" s="190">
        <v>0</v>
      </c>
      <c r="L381" s="190">
        <v>0</v>
      </c>
      <c r="M381" s="190">
        <v>0</v>
      </c>
      <c r="N381" s="190">
        <v>0</v>
      </c>
      <c r="O381" s="190">
        <v>0</v>
      </c>
      <c r="P381" s="190">
        <v>0</v>
      </c>
      <c r="Q381" s="190">
        <f t="shared" si="101"/>
        <v>0</v>
      </c>
      <c r="R381" s="191">
        <f t="shared" si="102"/>
        <v>0</v>
      </c>
    </row>
    <row r="382">
      <c r="A382" s="60" t="s">
        <v>614</v>
      </c>
      <c r="B382" s="94" t="s">
        <v>615</v>
      </c>
      <c r="C382" s="85" t="s">
        <v>31</v>
      </c>
      <c r="D382" s="189" t="s">
        <v>32</v>
      </c>
      <c r="E382" s="140" t="s">
        <v>32</v>
      </c>
      <c r="F382" s="190">
        <v>0</v>
      </c>
      <c r="G382" s="190">
        <v>2.4413999999999998</v>
      </c>
      <c r="H382" s="190">
        <v>0</v>
      </c>
      <c r="I382" s="190">
        <v>2.5634000000000001</v>
      </c>
      <c r="J382" s="190">
        <v>0.40000000000000036</v>
      </c>
      <c r="K382" s="190">
        <v>2.6916000000000002</v>
      </c>
      <c r="L382" s="190">
        <v>2.2135664166666658</v>
      </c>
      <c r="M382" s="190">
        <v>2.8262</v>
      </c>
      <c r="N382" s="190">
        <v>2.2540000000000013</v>
      </c>
      <c r="O382" s="190">
        <v>2.900433333333333</v>
      </c>
      <c r="P382" s="190">
        <v>2.285513333333336</v>
      </c>
      <c r="Q382" s="190">
        <f>G382+I382+K382+M382+O382</f>
        <v>13.423033333333333</v>
      </c>
      <c r="R382" s="191">
        <f>P382+N382+L382+J382+H382</f>
        <v>7.1530797500000034</v>
      </c>
    </row>
    <row r="383">
      <c r="A383" s="60" t="s">
        <v>616</v>
      </c>
      <c r="B383" s="94" t="s">
        <v>617</v>
      </c>
      <c r="C383" s="85" t="s">
        <v>31</v>
      </c>
      <c r="D383" s="189" t="s">
        <v>32</v>
      </c>
      <c r="E383" s="140" t="s">
        <v>32</v>
      </c>
      <c r="F383" s="190">
        <v>0</v>
      </c>
      <c r="G383" s="190">
        <v>0</v>
      </c>
      <c r="H383" s="190">
        <v>0</v>
      </c>
      <c r="I383" s="190">
        <v>0</v>
      </c>
      <c r="J383" s="190">
        <v>0</v>
      </c>
      <c r="K383" s="190">
        <v>0</v>
      </c>
      <c r="L383" s="190">
        <v>0</v>
      </c>
      <c r="M383" s="190">
        <v>0</v>
      </c>
      <c r="N383" s="190">
        <v>0</v>
      </c>
      <c r="O383" s="190">
        <v>0</v>
      </c>
      <c r="P383" s="190">
        <v>0</v>
      </c>
      <c r="Q383" s="190">
        <f t="shared" si="101"/>
        <v>0</v>
      </c>
      <c r="R383" s="191">
        <f t="shared" si="102"/>
        <v>0</v>
      </c>
    </row>
    <row r="384">
      <c r="A384" s="60" t="s">
        <v>618</v>
      </c>
      <c r="B384" s="94" t="s">
        <v>619</v>
      </c>
      <c r="C384" s="85" t="s">
        <v>31</v>
      </c>
      <c r="D384" s="189" t="s">
        <v>32</v>
      </c>
      <c r="E384" s="140" t="s">
        <v>32</v>
      </c>
      <c r="F384" s="192">
        <f>F385+F387</f>
        <v>0</v>
      </c>
      <c r="G384" s="192">
        <f t="shared" ref="G384:P384" si="103">G385+G387</f>
        <v>0</v>
      </c>
      <c r="H384" s="192">
        <f t="shared" si="103"/>
        <v>0</v>
      </c>
      <c r="I384" s="192">
        <f t="shared" si="103"/>
        <v>0</v>
      </c>
      <c r="J384" s="192">
        <f t="shared" si="103"/>
        <v>0</v>
      </c>
      <c r="K384" s="192">
        <f t="shared" si="103"/>
        <v>0</v>
      </c>
      <c r="L384" s="192">
        <f t="shared" si="103"/>
        <v>0</v>
      </c>
      <c r="M384" s="192">
        <f t="shared" si="103"/>
        <v>0</v>
      </c>
      <c r="N384" s="192">
        <f t="shared" si="103"/>
        <v>0</v>
      </c>
      <c r="O384" s="192">
        <f t="shared" si="103"/>
        <v>0</v>
      </c>
      <c r="P384" s="192">
        <f t="shared" si="103"/>
        <v>0</v>
      </c>
      <c r="Q384" s="190">
        <f>G384+I384+K384+M384+O384</f>
        <v>0</v>
      </c>
      <c r="R384" s="191">
        <f>G384+I384+L384+N384+P384</f>
        <v>0</v>
      </c>
    </row>
    <row r="385" ht="31.5">
      <c r="A385" s="60" t="s">
        <v>620</v>
      </c>
      <c r="B385" s="95" t="s">
        <v>621</v>
      </c>
      <c r="C385" s="85" t="s">
        <v>31</v>
      </c>
      <c r="D385" s="189" t="s">
        <v>32</v>
      </c>
      <c r="E385" s="140" t="s">
        <v>32</v>
      </c>
      <c r="F385" s="190">
        <f>F386</f>
        <v>0</v>
      </c>
      <c r="G385" s="190">
        <v>0</v>
      </c>
      <c r="H385" s="190">
        <v>0</v>
      </c>
      <c r="I385" s="190">
        <v>0</v>
      </c>
      <c r="J385" s="190">
        <v>0</v>
      </c>
      <c r="K385" s="190">
        <v>0</v>
      </c>
      <c r="L385" s="190">
        <v>0</v>
      </c>
      <c r="M385" s="190">
        <v>0</v>
      </c>
      <c r="N385" s="190">
        <v>0</v>
      </c>
      <c r="O385" s="190">
        <v>0</v>
      </c>
      <c r="P385" s="190">
        <v>0</v>
      </c>
      <c r="Q385" s="190">
        <f t="shared" si="101"/>
        <v>0</v>
      </c>
      <c r="R385" s="191">
        <f t="shared" si="102"/>
        <v>0</v>
      </c>
    </row>
    <row r="386">
      <c r="A386" s="60" t="s">
        <v>622</v>
      </c>
      <c r="B386" s="95" t="s">
        <v>623</v>
      </c>
      <c r="C386" s="85" t="s">
        <v>31</v>
      </c>
      <c r="D386" s="189" t="s">
        <v>32</v>
      </c>
      <c r="E386" s="140" t="s">
        <v>32</v>
      </c>
      <c r="F386" s="190"/>
      <c r="G386" s="190">
        <v>0</v>
      </c>
      <c r="H386" s="190">
        <v>0</v>
      </c>
      <c r="I386" s="190">
        <v>0</v>
      </c>
      <c r="J386" s="190">
        <v>0</v>
      </c>
      <c r="K386" s="190">
        <v>0</v>
      </c>
      <c r="L386" s="190">
        <v>0</v>
      </c>
      <c r="M386" s="190">
        <v>0</v>
      </c>
      <c r="N386" s="190">
        <v>0</v>
      </c>
      <c r="O386" s="190">
        <v>0</v>
      </c>
      <c r="P386" s="190">
        <v>0</v>
      </c>
      <c r="Q386" s="190">
        <f t="shared" si="101"/>
        <v>0</v>
      </c>
      <c r="R386" s="191">
        <f t="shared" si="102"/>
        <v>0</v>
      </c>
    </row>
    <row r="387">
      <c r="A387" s="60" t="s">
        <v>624</v>
      </c>
      <c r="B387" s="95" t="s">
        <v>625</v>
      </c>
      <c r="C387" s="85" t="s">
        <v>31</v>
      </c>
      <c r="D387" s="189" t="s">
        <v>32</v>
      </c>
      <c r="E387" s="140" t="s">
        <v>32</v>
      </c>
      <c r="F387" s="192">
        <f t="shared" ref="F387:P387" si="104">F388</f>
        <v>0</v>
      </c>
      <c r="G387" s="192">
        <f>G388</f>
        <v>0</v>
      </c>
      <c r="H387" s="192">
        <f t="shared" si="104"/>
        <v>0</v>
      </c>
      <c r="I387" s="192">
        <f t="shared" si="104"/>
        <v>0</v>
      </c>
      <c r="J387" s="192">
        <f t="shared" si="104"/>
        <v>0</v>
      </c>
      <c r="K387" s="192">
        <f t="shared" si="104"/>
        <v>0</v>
      </c>
      <c r="L387" s="192">
        <f t="shared" si="104"/>
        <v>0</v>
      </c>
      <c r="M387" s="192">
        <f t="shared" si="104"/>
        <v>0</v>
      </c>
      <c r="N387" s="192">
        <f t="shared" si="104"/>
        <v>0</v>
      </c>
      <c r="O387" s="192">
        <f t="shared" si="104"/>
        <v>0</v>
      </c>
      <c r="P387" s="192">
        <f t="shared" si="104"/>
        <v>0</v>
      </c>
      <c r="Q387" s="190">
        <f t="shared" ref="Q387:Q388" si="105">G387+I387+K387+M387+O387</f>
        <v>0</v>
      </c>
      <c r="R387" s="191">
        <f t="shared" ref="R387:R388" si="106">G387+I387+L387+N387+P387</f>
        <v>0</v>
      </c>
    </row>
    <row r="388">
      <c r="A388" s="60" t="s">
        <v>626</v>
      </c>
      <c r="B388" s="95" t="s">
        <v>623</v>
      </c>
      <c r="C388" s="85" t="s">
        <v>31</v>
      </c>
      <c r="D388" s="189" t="s">
        <v>32</v>
      </c>
      <c r="E388" s="140" t="s">
        <v>32</v>
      </c>
      <c r="F388" s="192">
        <v>0</v>
      </c>
      <c r="G388" s="192">
        <v>0</v>
      </c>
      <c r="H388" s="192">
        <v>0</v>
      </c>
      <c r="I388" s="192">
        <v>0</v>
      </c>
      <c r="J388" s="192">
        <v>0</v>
      </c>
      <c r="K388" s="192">
        <v>0</v>
      </c>
      <c r="L388" s="192">
        <v>0</v>
      </c>
      <c r="M388" s="192">
        <v>0</v>
      </c>
      <c r="N388" s="192">
        <v>0</v>
      </c>
      <c r="O388" s="192">
        <v>0</v>
      </c>
      <c r="P388" s="192">
        <v>0</v>
      </c>
      <c r="Q388" s="190">
        <f t="shared" si="105"/>
        <v>0</v>
      </c>
      <c r="R388" s="191">
        <f t="shared" si="106"/>
        <v>0</v>
      </c>
    </row>
    <row r="389">
      <c r="A389" s="60" t="s">
        <v>627</v>
      </c>
      <c r="B389" s="94" t="s">
        <v>628</v>
      </c>
      <c r="C389" s="85" t="s">
        <v>31</v>
      </c>
      <c r="D389" s="189" t="s">
        <v>32</v>
      </c>
      <c r="E389" s="140" t="s">
        <v>32</v>
      </c>
      <c r="F389" s="190">
        <v>0</v>
      </c>
      <c r="G389" s="190">
        <v>0</v>
      </c>
      <c r="H389" s="190">
        <v>0</v>
      </c>
      <c r="I389" s="190">
        <v>0</v>
      </c>
      <c r="J389" s="190">
        <v>0</v>
      </c>
      <c r="K389" s="190">
        <v>0</v>
      </c>
      <c r="L389" s="190">
        <v>0</v>
      </c>
      <c r="M389" s="190">
        <v>0</v>
      </c>
      <c r="N389" s="190">
        <v>0</v>
      </c>
      <c r="O389" s="190">
        <v>0</v>
      </c>
      <c r="P389" s="190">
        <v>0</v>
      </c>
      <c r="Q389" s="190">
        <f t="shared" si="101"/>
        <v>0</v>
      </c>
      <c r="R389" s="191">
        <f t="shared" si="102"/>
        <v>0</v>
      </c>
    </row>
    <row r="390">
      <c r="A390" s="60" t="s">
        <v>629</v>
      </c>
      <c r="B390" s="94" t="s">
        <v>435</v>
      </c>
      <c r="C390" s="85" t="s">
        <v>31</v>
      </c>
      <c r="D390" s="189" t="s">
        <v>32</v>
      </c>
      <c r="E390" s="140" t="s">
        <v>32</v>
      </c>
      <c r="F390" s="190">
        <v>0</v>
      </c>
      <c r="G390" s="190">
        <v>0</v>
      </c>
      <c r="H390" s="190">
        <v>0</v>
      </c>
      <c r="I390" s="190">
        <v>0</v>
      </c>
      <c r="J390" s="190">
        <v>0</v>
      </c>
      <c r="K390" s="190">
        <v>0</v>
      </c>
      <c r="L390" s="190">
        <v>0</v>
      </c>
      <c r="M390" s="190">
        <v>0</v>
      </c>
      <c r="N390" s="190">
        <v>0</v>
      </c>
      <c r="O390" s="190">
        <v>0</v>
      </c>
      <c r="P390" s="190">
        <v>0</v>
      </c>
      <c r="Q390" s="190">
        <f t="shared" si="101"/>
        <v>0</v>
      </c>
      <c r="R390" s="191">
        <f t="shared" si="102"/>
        <v>0</v>
      </c>
    </row>
    <row r="391" ht="31.5">
      <c r="A391" s="60" t="s">
        <v>630</v>
      </c>
      <c r="B391" s="94" t="s">
        <v>631</v>
      </c>
      <c r="C391" s="85" t="s">
        <v>31</v>
      </c>
      <c r="D391" s="189" t="s">
        <v>32</v>
      </c>
      <c r="E391" s="140" t="s">
        <v>32</v>
      </c>
      <c r="F391" s="190">
        <f t="shared" ref="F391:P391" si="107">F392+F393</f>
        <v>0</v>
      </c>
      <c r="G391" s="190">
        <f t="shared" si="107"/>
        <v>0</v>
      </c>
      <c r="H391" s="190">
        <f t="shared" si="107"/>
        <v>0</v>
      </c>
      <c r="I391" s="190">
        <f t="shared" si="107"/>
        <v>0</v>
      </c>
      <c r="J391" s="190">
        <f t="shared" si="107"/>
        <v>0</v>
      </c>
      <c r="K391" s="190">
        <f t="shared" si="107"/>
        <v>0</v>
      </c>
      <c r="L391" s="190">
        <f t="shared" si="107"/>
        <v>0</v>
      </c>
      <c r="M391" s="190">
        <f t="shared" si="107"/>
        <v>0</v>
      </c>
      <c r="N391" s="190">
        <f t="shared" si="107"/>
        <v>0</v>
      </c>
      <c r="O391" s="190">
        <f t="shared" si="107"/>
        <v>0</v>
      </c>
      <c r="P391" s="190">
        <f t="shared" si="107"/>
        <v>0</v>
      </c>
      <c r="Q391" s="190">
        <f t="shared" si="101"/>
        <v>0</v>
      </c>
      <c r="R391" s="191">
        <f t="shared" si="102"/>
        <v>0</v>
      </c>
    </row>
    <row r="392" ht="18" customHeight="1">
      <c r="A392" s="60" t="s">
        <v>632</v>
      </c>
      <c r="B392" s="95" t="s">
        <v>56</v>
      </c>
      <c r="C392" s="85" t="s">
        <v>31</v>
      </c>
      <c r="D392" s="189" t="s">
        <v>32</v>
      </c>
      <c r="E392" s="140" t="s">
        <v>32</v>
      </c>
      <c r="F392" s="190">
        <v>0</v>
      </c>
      <c r="G392" s="190">
        <v>0</v>
      </c>
      <c r="H392" s="190">
        <v>0</v>
      </c>
      <c r="I392" s="190">
        <v>0</v>
      </c>
      <c r="J392" s="190">
        <v>0</v>
      </c>
      <c r="K392" s="190">
        <v>0</v>
      </c>
      <c r="L392" s="190">
        <v>0</v>
      </c>
      <c r="M392" s="190">
        <v>0</v>
      </c>
      <c r="N392" s="190">
        <v>0</v>
      </c>
      <c r="O392" s="190">
        <v>0</v>
      </c>
      <c r="P392" s="190">
        <v>0</v>
      </c>
      <c r="Q392" s="190">
        <f t="shared" si="101"/>
        <v>0</v>
      </c>
      <c r="R392" s="191">
        <f t="shared" si="102"/>
        <v>0</v>
      </c>
    </row>
    <row r="393" ht="18" customHeight="1">
      <c r="A393" s="60" t="s">
        <v>633</v>
      </c>
      <c r="B393" s="194" t="s">
        <v>58</v>
      </c>
      <c r="C393" s="85" t="s">
        <v>31</v>
      </c>
      <c r="D393" s="189" t="s">
        <v>32</v>
      </c>
      <c r="E393" s="140" t="s">
        <v>32</v>
      </c>
      <c r="F393" s="190">
        <v>0</v>
      </c>
      <c r="G393" s="190">
        <v>0</v>
      </c>
      <c r="H393" s="190">
        <v>0</v>
      </c>
      <c r="I393" s="190">
        <v>0</v>
      </c>
      <c r="J393" s="190">
        <v>0</v>
      </c>
      <c r="K393" s="190">
        <v>0</v>
      </c>
      <c r="L393" s="190">
        <v>0</v>
      </c>
      <c r="M393" s="190">
        <v>0</v>
      </c>
      <c r="N393" s="190">
        <v>0</v>
      </c>
      <c r="O393" s="190">
        <v>0</v>
      </c>
      <c r="P393" s="190">
        <v>0</v>
      </c>
      <c r="Q393" s="190">
        <f t="shared" si="101"/>
        <v>0</v>
      </c>
      <c r="R393" s="191">
        <f t="shared" si="102"/>
        <v>0</v>
      </c>
    </row>
    <row r="394" ht="31.5">
      <c r="A394" s="60" t="s">
        <v>37</v>
      </c>
      <c r="B394" s="87" t="s">
        <v>634</v>
      </c>
      <c r="C394" s="85" t="s">
        <v>31</v>
      </c>
      <c r="D394" s="189" t="s">
        <v>32</v>
      </c>
      <c r="E394" s="140" t="s">
        <v>32</v>
      </c>
      <c r="F394" s="190">
        <f t="shared" ref="F394:P394" si="108">F395+F396+F397</f>
        <v>0</v>
      </c>
      <c r="G394" s="190">
        <f t="shared" si="108"/>
        <v>0</v>
      </c>
      <c r="H394" s="190">
        <f t="shared" si="108"/>
        <v>0</v>
      </c>
      <c r="I394" s="190">
        <f t="shared" si="108"/>
        <v>0</v>
      </c>
      <c r="J394" s="190">
        <f t="shared" si="108"/>
        <v>0</v>
      </c>
      <c r="K394" s="190">
        <f t="shared" si="108"/>
        <v>0</v>
      </c>
      <c r="L394" s="190">
        <f t="shared" si="108"/>
        <v>0</v>
      </c>
      <c r="M394" s="190">
        <f t="shared" si="108"/>
        <v>0</v>
      </c>
      <c r="N394" s="190">
        <f t="shared" si="108"/>
        <v>0</v>
      </c>
      <c r="O394" s="190">
        <f t="shared" si="108"/>
        <v>0</v>
      </c>
      <c r="P394" s="190">
        <f t="shared" si="108"/>
        <v>0</v>
      </c>
      <c r="Q394" s="190">
        <f t="shared" si="101"/>
        <v>0</v>
      </c>
      <c r="R394" s="191">
        <f t="shared" si="102"/>
        <v>0</v>
      </c>
    </row>
    <row r="395" ht="31.5">
      <c r="A395" s="60" t="s">
        <v>635</v>
      </c>
      <c r="B395" s="94" t="s">
        <v>36</v>
      </c>
      <c r="C395" s="85" t="s">
        <v>31</v>
      </c>
      <c r="D395" s="189" t="s">
        <v>32</v>
      </c>
      <c r="E395" s="140" t="s">
        <v>32</v>
      </c>
      <c r="F395" s="190">
        <v>0</v>
      </c>
      <c r="G395" s="190">
        <v>0</v>
      </c>
      <c r="H395" s="190">
        <v>0</v>
      </c>
      <c r="I395" s="190">
        <v>0</v>
      </c>
      <c r="J395" s="190">
        <v>0</v>
      </c>
      <c r="K395" s="190">
        <v>0</v>
      </c>
      <c r="L395" s="190">
        <v>0</v>
      </c>
      <c r="M395" s="190">
        <v>0</v>
      </c>
      <c r="N395" s="190">
        <v>0</v>
      </c>
      <c r="O395" s="190">
        <v>0</v>
      </c>
      <c r="P395" s="190">
        <v>0</v>
      </c>
      <c r="Q395" s="190">
        <f t="shared" si="101"/>
        <v>0</v>
      </c>
      <c r="R395" s="191">
        <f t="shared" si="102"/>
        <v>0</v>
      </c>
    </row>
    <row r="396" ht="31.5">
      <c r="A396" s="60" t="s">
        <v>636</v>
      </c>
      <c r="B396" s="94" t="s">
        <v>38</v>
      </c>
      <c r="C396" s="85" t="s">
        <v>31</v>
      </c>
      <c r="D396" s="189" t="s">
        <v>32</v>
      </c>
      <c r="E396" s="140" t="s">
        <v>32</v>
      </c>
      <c r="F396" s="190">
        <v>0</v>
      </c>
      <c r="G396" s="190">
        <v>0</v>
      </c>
      <c r="H396" s="190">
        <v>0</v>
      </c>
      <c r="I396" s="190">
        <v>0</v>
      </c>
      <c r="J396" s="190">
        <v>0</v>
      </c>
      <c r="K396" s="190">
        <v>0</v>
      </c>
      <c r="L396" s="190">
        <v>0</v>
      </c>
      <c r="M396" s="190">
        <v>0</v>
      </c>
      <c r="N396" s="190">
        <v>0</v>
      </c>
      <c r="O396" s="190">
        <v>0</v>
      </c>
      <c r="P396" s="190">
        <v>0</v>
      </c>
      <c r="Q396" s="190">
        <f t="shared" si="101"/>
        <v>0</v>
      </c>
      <c r="R396" s="191">
        <f t="shared" si="102"/>
        <v>0</v>
      </c>
    </row>
    <row r="397" ht="31.5">
      <c r="A397" s="60" t="s">
        <v>637</v>
      </c>
      <c r="B397" s="94" t="s">
        <v>40</v>
      </c>
      <c r="C397" s="85" t="s">
        <v>31</v>
      </c>
      <c r="D397" s="189" t="s">
        <v>32</v>
      </c>
      <c r="E397" s="140" t="s">
        <v>32</v>
      </c>
      <c r="F397" s="190">
        <v>0</v>
      </c>
      <c r="G397" s="190">
        <v>0</v>
      </c>
      <c r="H397" s="190">
        <v>0</v>
      </c>
      <c r="I397" s="190">
        <v>0</v>
      </c>
      <c r="J397" s="190">
        <v>0</v>
      </c>
      <c r="K397" s="190">
        <v>0</v>
      </c>
      <c r="L397" s="190">
        <v>0</v>
      </c>
      <c r="M397" s="190">
        <v>0</v>
      </c>
      <c r="N397" s="190">
        <v>0</v>
      </c>
      <c r="O397" s="190">
        <v>0</v>
      </c>
      <c r="P397" s="190">
        <v>0</v>
      </c>
      <c r="Q397" s="190">
        <f t="shared" si="101"/>
        <v>0</v>
      </c>
      <c r="R397" s="191">
        <f t="shared" si="102"/>
        <v>0</v>
      </c>
    </row>
    <row r="398">
      <c r="A398" s="60" t="s">
        <v>39</v>
      </c>
      <c r="B398" s="87" t="s">
        <v>638</v>
      </c>
      <c r="C398" s="85" t="s">
        <v>31</v>
      </c>
      <c r="D398" s="189" t="s">
        <v>32</v>
      </c>
      <c r="E398" s="140" t="s">
        <v>32</v>
      </c>
      <c r="F398" s="190">
        <v>0</v>
      </c>
      <c r="G398" s="190">
        <v>0</v>
      </c>
      <c r="H398" s="190">
        <v>0</v>
      </c>
      <c r="I398" s="190">
        <v>0</v>
      </c>
      <c r="J398" s="190">
        <v>0</v>
      </c>
      <c r="K398" s="190">
        <v>0</v>
      </c>
      <c r="L398" s="190">
        <v>0</v>
      </c>
      <c r="M398" s="190">
        <v>0</v>
      </c>
      <c r="N398" s="190">
        <v>0</v>
      </c>
      <c r="O398" s="190">
        <v>0</v>
      </c>
      <c r="P398" s="190">
        <v>0</v>
      </c>
      <c r="Q398" s="190">
        <f t="shared" si="101"/>
        <v>0</v>
      </c>
      <c r="R398" s="191">
        <f t="shared" si="102"/>
        <v>0</v>
      </c>
    </row>
    <row r="399">
      <c r="A399" s="60" t="s">
        <v>41</v>
      </c>
      <c r="B399" s="93" t="s">
        <v>639</v>
      </c>
      <c r="C399" s="85" t="s">
        <v>31</v>
      </c>
      <c r="D399" s="189" t="s">
        <v>32</v>
      </c>
      <c r="E399" s="140" t="s">
        <v>32</v>
      </c>
      <c r="F399" s="190">
        <f t="shared" ref="F399:P399" si="109">F400+F413+F414</f>
        <v>0</v>
      </c>
      <c r="G399" s="190">
        <f t="shared" si="109"/>
        <v>6.6645000000000003</v>
      </c>
      <c r="H399" s="190">
        <f t="shared" si="109"/>
        <v>0.68944664166666669</v>
      </c>
      <c r="I399" s="190">
        <f t="shared" si="109"/>
        <v>6.8584174999999998</v>
      </c>
      <c r="J399" s="190">
        <f t="shared" si="109"/>
        <v>6.4429999999999996</v>
      </c>
      <c r="K399" s="190">
        <f t="shared" si="109"/>
        <v>7.5232258333333331</v>
      </c>
      <c r="L399" s="190">
        <f t="shared" si="109"/>
        <v>6.4429999999999996</v>
      </c>
      <c r="M399" s="190">
        <f t="shared" si="109"/>
        <v>8.1263591666666688</v>
      </c>
      <c r="N399" s="190">
        <f t="shared" si="109"/>
        <v>6.4429999999999996</v>
      </c>
      <c r="O399" s="190">
        <f t="shared" si="109"/>
        <v>8.1677666666666653</v>
      </c>
      <c r="P399" s="190">
        <f t="shared" si="109"/>
        <v>6.4429999999999996</v>
      </c>
      <c r="Q399" s="190">
        <f t="shared" ref="Q399:Q400" si="110">G399+I399+K399+M399+O399</f>
        <v>37.340269166666666</v>
      </c>
      <c r="R399" s="191">
        <f t="shared" ref="R399:R400" si="111">P399+N399+L399+J399+H399</f>
        <v>26.461446641666665</v>
      </c>
    </row>
    <row r="400">
      <c r="A400" s="60" t="s">
        <v>640</v>
      </c>
      <c r="B400" s="87" t="s">
        <v>641</v>
      </c>
      <c r="C400" s="85" t="s">
        <v>31</v>
      </c>
      <c r="D400" s="189" t="s">
        <v>32</v>
      </c>
      <c r="E400" s="140" t="s">
        <v>32</v>
      </c>
      <c r="F400" s="190">
        <f t="shared" ref="F400:P400" si="112">F401+F405+F406+F407+F408+F409+F410</f>
        <v>0</v>
      </c>
      <c r="G400" s="190">
        <f t="shared" si="112"/>
        <v>6.6645000000000003</v>
      </c>
      <c r="H400" s="190">
        <f t="shared" si="112"/>
        <v>0.68944664166666669</v>
      </c>
      <c r="I400" s="190">
        <f t="shared" si="112"/>
        <v>6.8584174999999998</v>
      </c>
      <c r="J400" s="190">
        <f t="shared" si="112"/>
        <v>6.4429999999999996</v>
      </c>
      <c r="K400" s="190">
        <f t="shared" si="112"/>
        <v>7.5232258333333331</v>
      </c>
      <c r="L400" s="190">
        <f t="shared" si="112"/>
        <v>6.4429999999999996</v>
      </c>
      <c r="M400" s="190">
        <f t="shared" si="112"/>
        <v>8.1263591666666688</v>
      </c>
      <c r="N400" s="190">
        <f t="shared" si="112"/>
        <v>6.4429999999999996</v>
      </c>
      <c r="O400" s="190">
        <f t="shared" si="112"/>
        <v>8.1677666666666653</v>
      </c>
      <c r="P400" s="190">
        <f t="shared" si="112"/>
        <v>6.4429999999999996</v>
      </c>
      <c r="Q400" s="190">
        <f t="shared" si="110"/>
        <v>37.340269166666666</v>
      </c>
      <c r="R400" s="191">
        <f t="shared" si="111"/>
        <v>26.461446641666665</v>
      </c>
    </row>
    <row r="401">
      <c r="A401" s="60" t="s">
        <v>642</v>
      </c>
      <c r="B401" s="94" t="s">
        <v>643</v>
      </c>
      <c r="C401" s="85" t="s">
        <v>31</v>
      </c>
      <c r="D401" s="189" t="s">
        <v>32</v>
      </c>
      <c r="E401" s="140" t="s">
        <v>32</v>
      </c>
      <c r="F401" s="190">
        <f t="shared" ref="F401:P401" si="113">F402+F403+F404</f>
        <v>0</v>
      </c>
      <c r="G401" s="190">
        <f t="shared" si="113"/>
        <v>0</v>
      </c>
      <c r="H401" s="190">
        <f t="shared" si="113"/>
        <v>0</v>
      </c>
      <c r="I401" s="190">
        <f t="shared" si="113"/>
        <v>0</v>
      </c>
      <c r="J401" s="190">
        <f t="shared" si="113"/>
        <v>0</v>
      </c>
      <c r="K401" s="190">
        <f t="shared" si="113"/>
        <v>0</v>
      </c>
      <c r="L401" s="190">
        <f t="shared" si="113"/>
        <v>0</v>
      </c>
      <c r="M401" s="190">
        <f t="shared" si="113"/>
        <v>0</v>
      </c>
      <c r="N401" s="190">
        <f t="shared" si="113"/>
        <v>0</v>
      </c>
      <c r="O401" s="190">
        <f t="shared" si="113"/>
        <v>0</v>
      </c>
      <c r="P401" s="190">
        <f t="shared" si="113"/>
        <v>0</v>
      </c>
      <c r="Q401" s="190">
        <f t="shared" si="101"/>
        <v>0</v>
      </c>
      <c r="R401" s="191">
        <f t="shared" si="102"/>
        <v>0</v>
      </c>
    </row>
    <row r="402" ht="31.5">
      <c r="A402" s="60" t="s">
        <v>644</v>
      </c>
      <c r="B402" s="94" t="s">
        <v>36</v>
      </c>
      <c r="C402" s="85" t="s">
        <v>31</v>
      </c>
      <c r="D402" s="189" t="s">
        <v>32</v>
      </c>
      <c r="E402" s="140" t="s">
        <v>32</v>
      </c>
      <c r="F402" s="190">
        <v>0</v>
      </c>
      <c r="G402" s="190">
        <v>0</v>
      </c>
      <c r="H402" s="190">
        <v>0</v>
      </c>
      <c r="I402" s="190">
        <v>0</v>
      </c>
      <c r="J402" s="190">
        <v>0</v>
      </c>
      <c r="K402" s="190">
        <v>0</v>
      </c>
      <c r="L402" s="190">
        <v>0</v>
      </c>
      <c r="M402" s="190">
        <v>0</v>
      </c>
      <c r="N402" s="190">
        <v>0</v>
      </c>
      <c r="O402" s="190">
        <v>0</v>
      </c>
      <c r="P402" s="190">
        <v>0</v>
      </c>
      <c r="Q402" s="190">
        <f t="shared" si="101"/>
        <v>0</v>
      </c>
      <c r="R402" s="191">
        <f t="shared" si="102"/>
        <v>0</v>
      </c>
    </row>
    <row r="403" ht="31.5">
      <c r="A403" s="60" t="s">
        <v>645</v>
      </c>
      <c r="B403" s="94" t="s">
        <v>38</v>
      </c>
      <c r="C403" s="85" t="s">
        <v>31</v>
      </c>
      <c r="D403" s="189" t="s">
        <v>32</v>
      </c>
      <c r="E403" s="140" t="s">
        <v>32</v>
      </c>
      <c r="F403" s="190">
        <v>0</v>
      </c>
      <c r="G403" s="190">
        <v>0</v>
      </c>
      <c r="H403" s="190">
        <v>0</v>
      </c>
      <c r="I403" s="190">
        <v>0</v>
      </c>
      <c r="J403" s="190">
        <v>0</v>
      </c>
      <c r="K403" s="190">
        <v>0</v>
      </c>
      <c r="L403" s="190">
        <v>0</v>
      </c>
      <c r="M403" s="190">
        <v>0</v>
      </c>
      <c r="N403" s="190">
        <v>0</v>
      </c>
      <c r="O403" s="190">
        <v>0</v>
      </c>
      <c r="P403" s="190">
        <v>0</v>
      </c>
      <c r="Q403" s="190">
        <f t="shared" si="101"/>
        <v>0</v>
      </c>
      <c r="R403" s="191">
        <f t="shared" si="102"/>
        <v>0</v>
      </c>
    </row>
    <row r="404" ht="31.5">
      <c r="A404" s="60" t="s">
        <v>646</v>
      </c>
      <c r="B404" s="94" t="s">
        <v>40</v>
      </c>
      <c r="C404" s="85" t="s">
        <v>31</v>
      </c>
      <c r="D404" s="189" t="s">
        <v>32</v>
      </c>
      <c r="E404" s="140" t="s">
        <v>32</v>
      </c>
      <c r="F404" s="190">
        <v>0</v>
      </c>
      <c r="G404" s="190">
        <v>0</v>
      </c>
      <c r="H404" s="190">
        <v>0</v>
      </c>
      <c r="I404" s="190">
        <v>0</v>
      </c>
      <c r="J404" s="190">
        <v>0</v>
      </c>
      <c r="K404" s="190">
        <v>0</v>
      </c>
      <c r="L404" s="190">
        <v>0</v>
      </c>
      <c r="M404" s="190">
        <v>0</v>
      </c>
      <c r="N404" s="190">
        <v>0</v>
      </c>
      <c r="O404" s="190">
        <v>0</v>
      </c>
      <c r="P404" s="190">
        <v>0</v>
      </c>
      <c r="Q404" s="190">
        <f t="shared" si="101"/>
        <v>0</v>
      </c>
      <c r="R404" s="191">
        <f t="shared" si="102"/>
        <v>0</v>
      </c>
    </row>
    <row r="405">
      <c r="A405" s="60" t="s">
        <v>647</v>
      </c>
      <c r="B405" s="94" t="s">
        <v>420</v>
      </c>
      <c r="C405" s="85" t="s">
        <v>31</v>
      </c>
      <c r="D405" s="189" t="s">
        <v>32</v>
      </c>
      <c r="E405" s="140" t="s">
        <v>32</v>
      </c>
      <c r="F405" s="190">
        <v>0</v>
      </c>
      <c r="G405" s="190">
        <v>0</v>
      </c>
      <c r="H405" s="190">
        <v>0</v>
      </c>
      <c r="I405" s="190">
        <v>0</v>
      </c>
      <c r="J405" s="190">
        <v>0</v>
      </c>
      <c r="K405" s="190">
        <v>0</v>
      </c>
      <c r="L405" s="190">
        <v>0</v>
      </c>
      <c r="M405" s="190">
        <v>0</v>
      </c>
      <c r="N405" s="190">
        <v>0</v>
      </c>
      <c r="O405" s="190">
        <v>0</v>
      </c>
      <c r="P405" s="190">
        <v>0</v>
      </c>
      <c r="Q405" s="190">
        <f t="shared" si="101"/>
        <v>0</v>
      </c>
      <c r="R405" s="191">
        <f t="shared" si="102"/>
        <v>0</v>
      </c>
    </row>
    <row r="406">
      <c r="A406" s="60" t="s">
        <v>648</v>
      </c>
      <c r="B406" s="94" t="s">
        <v>423</v>
      </c>
      <c r="C406" s="85" t="s">
        <v>31</v>
      </c>
      <c r="D406" s="189" t="s">
        <v>32</v>
      </c>
      <c r="E406" s="140" t="s">
        <v>32</v>
      </c>
      <c r="F406" s="190">
        <v>0</v>
      </c>
      <c r="G406" s="190">
        <v>6.6645000000000003</v>
      </c>
      <c r="H406" s="190">
        <v>0.68944664166666669</v>
      </c>
      <c r="I406" s="190">
        <v>6.8584174999999998</v>
      </c>
      <c r="J406" s="190">
        <v>6.4429999999999996</v>
      </c>
      <c r="K406" s="190">
        <v>7.5232258333333331</v>
      </c>
      <c r="L406" s="190">
        <f>J406</f>
        <v>6.4429999999999996</v>
      </c>
      <c r="M406" s="190">
        <v>8.1263591666666688</v>
      </c>
      <c r="N406" s="190">
        <v>6.4429999999999996</v>
      </c>
      <c r="O406" s="190">
        <v>8.1677666666666653</v>
      </c>
      <c r="P406" s="190">
        <v>6.4429999999999996</v>
      </c>
      <c r="Q406" s="190">
        <f>G406+I406+K406+M406+O406</f>
        <v>37.340269166666666</v>
      </c>
      <c r="R406" s="191">
        <f t="shared" ref="R406:R440" si="114">P406+N406+L406+J406+H406</f>
        <v>26.461446641666665</v>
      </c>
    </row>
    <row r="407">
      <c r="A407" s="60" t="s">
        <v>649</v>
      </c>
      <c r="B407" s="94" t="s">
        <v>426</v>
      </c>
      <c r="C407" s="85" t="s">
        <v>31</v>
      </c>
      <c r="D407" s="189" t="s">
        <v>32</v>
      </c>
      <c r="E407" s="140" t="s">
        <v>32</v>
      </c>
      <c r="F407" s="190">
        <v>0</v>
      </c>
      <c r="G407" s="190">
        <v>0</v>
      </c>
      <c r="H407" s="190">
        <v>0</v>
      </c>
      <c r="I407" s="190">
        <v>0</v>
      </c>
      <c r="J407" s="190">
        <v>0</v>
      </c>
      <c r="K407" s="190">
        <v>0</v>
      </c>
      <c r="L407" s="190">
        <v>0</v>
      </c>
      <c r="M407" s="190">
        <v>0</v>
      </c>
      <c r="N407" s="190">
        <v>0</v>
      </c>
      <c r="O407" s="190">
        <v>0</v>
      </c>
      <c r="P407" s="190">
        <v>0</v>
      </c>
      <c r="Q407" s="190">
        <f t="shared" si="101"/>
        <v>0</v>
      </c>
      <c r="R407" s="191">
        <f t="shared" si="114"/>
        <v>0</v>
      </c>
    </row>
    <row r="408">
      <c r="A408" s="60" t="s">
        <v>650</v>
      </c>
      <c r="B408" s="94" t="s">
        <v>432</v>
      </c>
      <c r="C408" s="85" t="s">
        <v>31</v>
      </c>
      <c r="D408" s="189" t="s">
        <v>32</v>
      </c>
      <c r="E408" s="140" t="s">
        <v>32</v>
      </c>
      <c r="F408" s="190">
        <v>0</v>
      </c>
      <c r="G408" s="190">
        <v>0</v>
      </c>
      <c r="H408" s="190">
        <v>0</v>
      </c>
      <c r="I408" s="190">
        <v>0</v>
      </c>
      <c r="J408" s="190">
        <v>0</v>
      </c>
      <c r="K408" s="190">
        <v>0</v>
      </c>
      <c r="L408" s="190">
        <v>0</v>
      </c>
      <c r="M408" s="190">
        <v>0</v>
      </c>
      <c r="N408" s="190">
        <v>0</v>
      </c>
      <c r="O408" s="190">
        <v>0</v>
      </c>
      <c r="P408" s="190">
        <v>0</v>
      </c>
      <c r="Q408" s="190">
        <f t="shared" si="101"/>
        <v>0</v>
      </c>
      <c r="R408" s="191">
        <f t="shared" si="114"/>
        <v>0</v>
      </c>
    </row>
    <row r="409">
      <c r="A409" s="60" t="s">
        <v>651</v>
      </c>
      <c r="B409" s="94" t="s">
        <v>435</v>
      </c>
      <c r="C409" s="85" t="s">
        <v>31</v>
      </c>
      <c r="D409" s="189" t="s">
        <v>32</v>
      </c>
      <c r="E409" s="140" t="s">
        <v>32</v>
      </c>
      <c r="F409" s="190">
        <v>0</v>
      </c>
      <c r="G409" s="190">
        <v>0</v>
      </c>
      <c r="H409" s="190">
        <v>0</v>
      </c>
      <c r="I409" s="190">
        <v>0</v>
      </c>
      <c r="J409" s="190">
        <v>0</v>
      </c>
      <c r="K409" s="190">
        <v>0</v>
      </c>
      <c r="L409" s="190">
        <v>0</v>
      </c>
      <c r="M409" s="190">
        <v>0</v>
      </c>
      <c r="N409" s="190">
        <v>0</v>
      </c>
      <c r="O409" s="190">
        <v>0</v>
      </c>
      <c r="P409" s="190">
        <v>0</v>
      </c>
      <c r="Q409" s="190">
        <f t="shared" si="101"/>
        <v>0</v>
      </c>
      <c r="R409" s="191">
        <f t="shared" si="114"/>
        <v>0</v>
      </c>
    </row>
    <row r="410" ht="31.5">
      <c r="A410" s="60" t="s">
        <v>652</v>
      </c>
      <c r="B410" s="94" t="s">
        <v>438</v>
      </c>
      <c r="C410" s="85" t="s">
        <v>31</v>
      </c>
      <c r="D410" s="189" t="s">
        <v>32</v>
      </c>
      <c r="E410" s="140" t="s">
        <v>32</v>
      </c>
      <c r="F410" s="190">
        <f t="shared" ref="F410:P410" si="115">F412+F411</f>
        <v>0</v>
      </c>
      <c r="G410" s="190">
        <f t="shared" si="115"/>
        <v>0</v>
      </c>
      <c r="H410" s="190">
        <f t="shared" si="115"/>
        <v>0</v>
      </c>
      <c r="I410" s="190">
        <f t="shared" si="115"/>
        <v>0</v>
      </c>
      <c r="J410" s="190">
        <f t="shared" si="115"/>
        <v>0</v>
      </c>
      <c r="K410" s="190">
        <f t="shared" si="115"/>
        <v>0</v>
      </c>
      <c r="L410" s="190">
        <f t="shared" si="115"/>
        <v>0</v>
      </c>
      <c r="M410" s="190">
        <f t="shared" si="115"/>
        <v>0</v>
      </c>
      <c r="N410" s="190">
        <f t="shared" si="115"/>
        <v>0</v>
      </c>
      <c r="O410" s="190">
        <f t="shared" si="115"/>
        <v>0</v>
      </c>
      <c r="P410" s="190">
        <f t="shared" si="115"/>
        <v>0</v>
      </c>
      <c r="Q410" s="190">
        <f t="shared" si="101"/>
        <v>0</v>
      </c>
      <c r="R410" s="191">
        <f t="shared" si="114"/>
        <v>0</v>
      </c>
    </row>
    <row r="411">
      <c r="A411" s="60" t="s">
        <v>653</v>
      </c>
      <c r="B411" s="95" t="s">
        <v>56</v>
      </c>
      <c r="C411" s="85" t="s">
        <v>31</v>
      </c>
      <c r="D411" s="189" t="s">
        <v>32</v>
      </c>
      <c r="E411" s="140" t="s">
        <v>32</v>
      </c>
      <c r="F411" s="190">
        <v>0</v>
      </c>
      <c r="G411" s="190">
        <v>0</v>
      </c>
      <c r="H411" s="190">
        <v>0</v>
      </c>
      <c r="I411" s="190">
        <v>0</v>
      </c>
      <c r="J411" s="190">
        <v>0</v>
      </c>
      <c r="K411" s="190">
        <v>0</v>
      </c>
      <c r="L411" s="190">
        <v>0</v>
      </c>
      <c r="M411" s="190">
        <v>0</v>
      </c>
      <c r="N411" s="190">
        <v>0</v>
      </c>
      <c r="O411" s="190">
        <v>0</v>
      </c>
      <c r="P411" s="190">
        <v>0</v>
      </c>
      <c r="Q411" s="190">
        <f t="shared" si="101"/>
        <v>0</v>
      </c>
      <c r="R411" s="191">
        <f t="shared" si="114"/>
        <v>0</v>
      </c>
    </row>
    <row r="412">
      <c r="A412" s="60" t="s">
        <v>654</v>
      </c>
      <c r="B412" s="194" t="s">
        <v>58</v>
      </c>
      <c r="C412" s="85" t="s">
        <v>31</v>
      </c>
      <c r="D412" s="189" t="s">
        <v>32</v>
      </c>
      <c r="E412" s="140" t="s">
        <v>32</v>
      </c>
      <c r="F412" s="190">
        <v>0</v>
      </c>
      <c r="G412" s="190">
        <v>0</v>
      </c>
      <c r="H412" s="190">
        <v>0</v>
      </c>
      <c r="I412" s="190">
        <v>0</v>
      </c>
      <c r="J412" s="190">
        <v>0</v>
      </c>
      <c r="K412" s="190">
        <v>0</v>
      </c>
      <c r="L412" s="190">
        <v>0</v>
      </c>
      <c r="M412" s="190">
        <v>0</v>
      </c>
      <c r="N412" s="190">
        <v>0</v>
      </c>
      <c r="O412" s="190">
        <v>0</v>
      </c>
      <c r="P412" s="190">
        <v>0</v>
      </c>
      <c r="Q412" s="190">
        <f t="shared" si="101"/>
        <v>0</v>
      </c>
      <c r="R412" s="191">
        <f t="shared" si="114"/>
        <v>0</v>
      </c>
    </row>
    <row r="413">
      <c r="A413" s="60" t="s">
        <v>655</v>
      </c>
      <c r="B413" s="87" t="s">
        <v>656</v>
      </c>
      <c r="C413" s="85" t="s">
        <v>31</v>
      </c>
      <c r="D413" s="189" t="s">
        <v>32</v>
      </c>
      <c r="E413" s="140" t="s">
        <v>32</v>
      </c>
      <c r="F413" s="190">
        <v>0</v>
      </c>
      <c r="G413" s="190">
        <v>0</v>
      </c>
      <c r="H413" s="190">
        <v>0</v>
      </c>
      <c r="I413" s="190">
        <v>0</v>
      </c>
      <c r="J413" s="190">
        <v>0</v>
      </c>
      <c r="K413" s="190">
        <v>0</v>
      </c>
      <c r="L413" s="190">
        <v>0</v>
      </c>
      <c r="M413" s="190">
        <v>0</v>
      </c>
      <c r="N413" s="190">
        <v>0</v>
      </c>
      <c r="O413" s="190">
        <v>0</v>
      </c>
      <c r="P413" s="190">
        <v>0</v>
      </c>
      <c r="Q413" s="190">
        <f t="shared" si="101"/>
        <v>0</v>
      </c>
      <c r="R413" s="191">
        <f t="shared" si="114"/>
        <v>0</v>
      </c>
    </row>
    <row r="414">
      <c r="A414" s="60" t="s">
        <v>657</v>
      </c>
      <c r="B414" s="87" t="s">
        <v>658</v>
      </c>
      <c r="C414" s="85" t="s">
        <v>31</v>
      </c>
      <c r="D414" s="189" t="s">
        <v>32</v>
      </c>
      <c r="E414" s="140" t="s">
        <v>32</v>
      </c>
      <c r="F414" s="190">
        <f t="shared" ref="F414:P414" si="116">F415+F419+F420+F421+F422+F423+F424</f>
        <v>0</v>
      </c>
      <c r="G414" s="190">
        <f t="shared" si="116"/>
        <v>0</v>
      </c>
      <c r="H414" s="190">
        <f t="shared" si="116"/>
        <v>0</v>
      </c>
      <c r="I414" s="190">
        <f t="shared" si="116"/>
        <v>0</v>
      </c>
      <c r="J414" s="190">
        <f t="shared" si="116"/>
        <v>0</v>
      </c>
      <c r="K414" s="190">
        <f t="shared" si="116"/>
        <v>0</v>
      </c>
      <c r="L414" s="190">
        <f t="shared" si="116"/>
        <v>0</v>
      </c>
      <c r="M414" s="190">
        <f t="shared" si="116"/>
        <v>0</v>
      </c>
      <c r="N414" s="190">
        <f t="shared" si="116"/>
        <v>0</v>
      </c>
      <c r="O414" s="190">
        <f t="shared" si="116"/>
        <v>0</v>
      </c>
      <c r="P414" s="190">
        <f t="shared" si="116"/>
        <v>0</v>
      </c>
      <c r="Q414" s="190">
        <f t="shared" si="101"/>
        <v>0</v>
      </c>
      <c r="R414" s="191">
        <f t="shared" si="114"/>
        <v>0</v>
      </c>
    </row>
    <row r="415">
      <c r="A415" s="60" t="s">
        <v>659</v>
      </c>
      <c r="B415" s="94" t="s">
        <v>643</v>
      </c>
      <c r="C415" s="85" t="s">
        <v>31</v>
      </c>
      <c r="D415" s="189" t="s">
        <v>32</v>
      </c>
      <c r="E415" s="140" t="s">
        <v>32</v>
      </c>
      <c r="F415" s="190">
        <f t="shared" ref="F415:P415" si="117">F416+F417+F418</f>
        <v>0</v>
      </c>
      <c r="G415" s="190">
        <f t="shared" si="117"/>
        <v>0</v>
      </c>
      <c r="H415" s="190">
        <f t="shared" si="117"/>
        <v>0</v>
      </c>
      <c r="I415" s="190">
        <f t="shared" si="117"/>
        <v>0</v>
      </c>
      <c r="J415" s="190">
        <f t="shared" si="117"/>
        <v>0</v>
      </c>
      <c r="K415" s="190">
        <f t="shared" si="117"/>
        <v>0</v>
      </c>
      <c r="L415" s="190">
        <f t="shared" si="117"/>
        <v>0</v>
      </c>
      <c r="M415" s="190">
        <f t="shared" si="117"/>
        <v>0</v>
      </c>
      <c r="N415" s="190">
        <f t="shared" si="117"/>
        <v>0</v>
      </c>
      <c r="O415" s="190">
        <f t="shared" si="117"/>
        <v>0</v>
      </c>
      <c r="P415" s="190">
        <f t="shared" si="117"/>
        <v>0</v>
      </c>
      <c r="Q415" s="190">
        <f t="shared" si="101"/>
        <v>0</v>
      </c>
      <c r="R415" s="191">
        <f t="shared" si="114"/>
        <v>0</v>
      </c>
    </row>
    <row r="416" ht="31.5">
      <c r="A416" s="60" t="s">
        <v>660</v>
      </c>
      <c r="B416" s="94" t="s">
        <v>36</v>
      </c>
      <c r="C416" s="85" t="s">
        <v>31</v>
      </c>
      <c r="D416" s="189" t="s">
        <v>32</v>
      </c>
      <c r="E416" s="140" t="s">
        <v>32</v>
      </c>
      <c r="F416" s="190">
        <v>0</v>
      </c>
      <c r="G416" s="190">
        <v>0</v>
      </c>
      <c r="H416" s="190">
        <v>0</v>
      </c>
      <c r="I416" s="190">
        <v>0</v>
      </c>
      <c r="J416" s="190">
        <v>0</v>
      </c>
      <c r="K416" s="190">
        <v>0</v>
      </c>
      <c r="L416" s="190">
        <v>0</v>
      </c>
      <c r="M416" s="190">
        <v>0</v>
      </c>
      <c r="N416" s="190">
        <v>0</v>
      </c>
      <c r="O416" s="190">
        <v>0</v>
      </c>
      <c r="P416" s="190">
        <v>0</v>
      </c>
      <c r="Q416" s="190">
        <f t="shared" si="101"/>
        <v>0</v>
      </c>
      <c r="R416" s="191">
        <f t="shared" si="114"/>
        <v>0</v>
      </c>
    </row>
    <row r="417" ht="31.5">
      <c r="A417" s="60" t="s">
        <v>661</v>
      </c>
      <c r="B417" s="94" t="s">
        <v>38</v>
      </c>
      <c r="C417" s="85" t="s">
        <v>31</v>
      </c>
      <c r="D417" s="189" t="s">
        <v>32</v>
      </c>
      <c r="E417" s="140" t="s">
        <v>32</v>
      </c>
      <c r="F417" s="190">
        <v>0</v>
      </c>
      <c r="G417" s="190">
        <v>0</v>
      </c>
      <c r="H417" s="190">
        <v>0</v>
      </c>
      <c r="I417" s="190">
        <v>0</v>
      </c>
      <c r="J417" s="190">
        <v>0</v>
      </c>
      <c r="K417" s="190">
        <v>0</v>
      </c>
      <c r="L417" s="190">
        <v>0</v>
      </c>
      <c r="M417" s="190">
        <v>0</v>
      </c>
      <c r="N417" s="190">
        <v>0</v>
      </c>
      <c r="O417" s="190">
        <v>0</v>
      </c>
      <c r="P417" s="190">
        <v>0</v>
      </c>
      <c r="Q417" s="190">
        <f t="shared" si="101"/>
        <v>0</v>
      </c>
      <c r="R417" s="191">
        <f t="shared" si="114"/>
        <v>0</v>
      </c>
    </row>
    <row r="418" ht="31.5">
      <c r="A418" s="60" t="s">
        <v>662</v>
      </c>
      <c r="B418" s="94" t="s">
        <v>40</v>
      </c>
      <c r="C418" s="85" t="s">
        <v>31</v>
      </c>
      <c r="D418" s="189" t="s">
        <v>32</v>
      </c>
      <c r="E418" s="140" t="s">
        <v>32</v>
      </c>
      <c r="F418" s="190">
        <v>0</v>
      </c>
      <c r="G418" s="190">
        <v>0</v>
      </c>
      <c r="H418" s="190">
        <v>0</v>
      </c>
      <c r="I418" s="190">
        <v>0</v>
      </c>
      <c r="J418" s="190">
        <v>0</v>
      </c>
      <c r="K418" s="190">
        <v>0</v>
      </c>
      <c r="L418" s="190">
        <v>0</v>
      </c>
      <c r="M418" s="190">
        <v>0</v>
      </c>
      <c r="N418" s="190">
        <v>0</v>
      </c>
      <c r="O418" s="190">
        <v>0</v>
      </c>
      <c r="P418" s="190">
        <v>0</v>
      </c>
      <c r="Q418" s="190">
        <f t="shared" si="101"/>
        <v>0</v>
      </c>
      <c r="R418" s="191">
        <f t="shared" si="114"/>
        <v>0</v>
      </c>
    </row>
    <row r="419">
      <c r="A419" s="60" t="s">
        <v>663</v>
      </c>
      <c r="B419" s="94" t="s">
        <v>420</v>
      </c>
      <c r="C419" s="85" t="s">
        <v>31</v>
      </c>
      <c r="D419" s="189" t="s">
        <v>32</v>
      </c>
      <c r="E419" s="140" t="s">
        <v>32</v>
      </c>
      <c r="F419" s="190">
        <v>0</v>
      </c>
      <c r="G419" s="190">
        <v>0</v>
      </c>
      <c r="H419" s="190">
        <v>0</v>
      </c>
      <c r="I419" s="190">
        <v>0</v>
      </c>
      <c r="J419" s="190">
        <v>0</v>
      </c>
      <c r="K419" s="190">
        <v>0</v>
      </c>
      <c r="L419" s="190">
        <v>0</v>
      </c>
      <c r="M419" s="190">
        <v>0</v>
      </c>
      <c r="N419" s="190">
        <v>0</v>
      </c>
      <c r="O419" s="190">
        <v>0</v>
      </c>
      <c r="P419" s="190">
        <v>0</v>
      </c>
      <c r="Q419" s="190">
        <f t="shared" si="101"/>
        <v>0</v>
      </c>
      <c r="R419" s="191">
        <f t="shared" si="114"/>
        <v>0</v>
      </c>
    </row>
    <row r="420">
      <c r="A420" s="60" t="s">
        <v>664</v>
      </c>
      <c r="B420" s="94" t="s">
        <v>423</v>
      </c>
      <c r="C420" s="85" t="s">
        <v>31</v>
      </c>
      <c r="D420" s="189" t="s">
        <v>32</v>
      </c>
      <c r="E420" s="140" t="s">
        <v>32</v>
      </c>
      <c r="F420" s="190">
        <v>0</v>
      </c>
      <c r="G420" s="190">
        <v>0</v>
      </c>
      <c r="H420" s="190">
        <v>0</v>
      </c>
      <c r="I420" s="190">
        <v>0</v>
      </c>
      <c r="J420" s="190">
        <v>0</v>
      </c>
      <c r="K420" s="190">
        <v>0</v>
      </c>
      <c r="L420" s="190">
        <v>0</v>
      </c>
      <c r="M420" s="190">
        <v>0</v>
      </c>
      <c r="N420" s="190">
        <v>0</v>
      </c>
      <c r="O420" s="190">
        <v>0</v>
      </c>
      <c r="P420" s="190">
        <v>0</v>
      </c>
      <c r="Q420" s="190">
        <f t="shared" si="101"/>
        <v>0</v>
      </c>
      <c r="R420" s="191">
        <f t="shared" si="114"/>
        <v>0</v>
      </c>
    </row>
    <row r="421">
      <c r="A421" s="60" t="s">
        <v>665</v>
      </c>
      <c r="B421" s="94" t="s">
        <v>426</v>
      </c>
      <c r="C421" s="85" t="s">
        <v>31</v>
      </c>
      <c r="D421" s="189" t="s">
        <v>32</v>
      </c>
      <c r="E421" s="140" t="s">
        <v>32</v>
      </c>
      <c r="F421" s="190">
        <v>0</v>
      </c>
      <c r="G421" s="190">
        <v>0</v>
      </c>
      <c r="H421" s="190">
        <v>0</v>
      </c>
      <c r="I421" s="190">
        <v>0</v>
      </c>
      <c r="J421" s="190">
        <v>0</v>
      </c>
      <c r="K421" s="190">
        <v>0</v>
      </c>
      <c r="L421" s="190">
        <v>0</v>
      </c>
      <c r="M421" s="190">
        <v>0</v>
      </c>
      <c r="N421" s="190">
        <v>0</v>
      </c>
      <c r="O421" s="190">
        <v>0</v>
      </c>
      <c r="P421" s="190">
        <v>0</v>
      </c>
      <c r="Q421" s="190">
        <f t="shared" si="101"/>
        <v>0</v>
      </c>
      <c r="R421" s="191">
        <f t="shared" si="114"/>
        <v>0</v>
      </c>
    </row>
    <row r="422">
      <c r="A422" s="60" t="s">
        <v>666</v>
      </c>
      <c r="B422" s="94" t="s">
        <v>432</v>
      </c>
      <c r="C422" s="85" t="s">
        <v>31</v>
      </c>
      <c r="D422" s="189" t="s">
        <v>32</v>
      </c>
      <c r="E422" s="140" t="s">
        <v>32</v>
      </c>
      <c r="F422" s="190">
        <v>0</v>
      </c>
      <c r="G422" s="190">
        <v>0</v>
      </c>
      <c r="H422" s="190">
        <v>0</v>
      </c>
      <c r="I422" s="190">
        <v>0</v>
      </c>
      <c r="J422" s="190">
        <v>0</v>
      </c>
      <c r="K422" s="190">
        <v>0</v>
      </c>
      <c r="L422" s="190">
        <v>0</v>
      </c>
      <c r="M422" s="190">
        <v>0</v>
      </c>
      <c r="N422" s="190">
        <v>0</v>
      </c>
      <c r="O422" s="190">
        <v>0</v>
      </c>
      <c r="P422" s="190">
        <v>0</v>
      </c>
      <c r="Q422" s="190">
        <f t="shared" si="101"/>
        <v>0</v>
      </c>
      <c r="R422" s="191">
        <f t="shared" si="114"/>
        <v>0</v>
      </c>
    </row>
    <row r="423">
      <c r="A423" s="60" t="s">
        <v>667</v>
      </c>
      <c r="B423" s="94" t="s">
        <v>435</v>
      </c>
      <c r="C423" s="85" t="s">
        <v>31</v>
      </c>
      <c r="D423" s="189" t="s">
        <v>32</v>
      </c>
      <c r="E423" s="140" t="s">
        <v>32</v>
      </c>
      <c r="F423" s="190">
        <v>0</v>
      </c>
      <c r="G423" s="190">
        <v>0</v>
      </c>
      <c r="H423" s="190">
        <v>0</v>
      </c>
      <c r="I423" s="190">
        <v>0</v>
      </c>
      <c r="J423" s="190">
        <v>0</v>
      </c>
      <c r="K423" s="190">
        <v>0</v>
      </c>
      <c r="L423" s="190">
        <v>0</v>
      </c>
      <c r="M423" s="190">
        <v>0</v>
      </c>
      <c r="N423" s="190">
        <v>0</v>
      </c>
      <c r="O423" s="190">
        <v>0</v>
      </c>
      <c r="P423" s="190">
        <v>0</v>
      </c>
      <c r="Q423" s="190">
        <f t="shared" si="101"/>
        <v>0</v>
      </c>
      <c r="R423" s="191">
        <f t="shared" si="114"/>
        <v>0</v>
      </c>
    </row>
    <row r="424" ht="31.5">
      <c r="A424" s="60" t="s">
        <v>668</v>
      </c>
      <c r="B424" s="94" t="s">
        <v>438</v>
      </c>
      <c r="C424" s="85" t="s">
        <v>31</v>
      </c>
      <c r="D424" s="189" t="s">
        <v>32</v>
      </c>
      <c r="E424" s="140" t="s">
        <v>32</v>
      </c>
      <c r="F424" s="190">
        <f t="shared" ref="F424:P424" si="118">F425+F426</f>
        <v>0</v>
      </c>
      <c r="G424" s="190">
        <f t="shared" si="118"/>
        <v>0</v>
      </c>
      <c r="H424" s="190">
        <f t="shared" si="118"/>
        <v>0</v>
      </c>
      <c r="I424" s="190">
        <f t="shared" si="118"/>
        <v>0</v>
      </c>
      <c r="J424" s="190">
        <f t="shared" si="118"/>
        <v>0</v>
      </c>
      <c r="K424" s="190">
        <f t="shared" si="118"/>
        <v>0</v>
      </c>
      <c r="L424" s="190">
        <f t="shared" si="118"/>
        <v>0</v>
      </c>
      <c r="M424" s="190">
        <f t="shared" si="118"/>
        <v>0</v>
      </c>
      <c r="N424" s="190">
        <f t="shared" si="118"/>
        <v>0</v>
      </c>
      <c r="O424" s="190">
        <f t="shared" si="118"/>
        <v>0</v>
      </c>
      <c r="P424" s="190">
        <f t="shared" si="118"/>
        <v>0</v>
      </c>
      <c r="Q424" s="190">
        <f t="shared" si="101"/>
        <v>0</v>
      </c>
      <c r="R424" s="191">
        <f t="shared" si="114"/>
        <v>0</v>
      </c>
    </row>
    <row r="425">
      <c r="A425" s="60" t="s">
        <v>669</v>
      </c>
      <c r="B425" s="194" t="s">
        <v>56</v>
      </c>
      <c r="C425" s="85" t="s">
        <v>31</v>
      </c>
      <c r="D425" s="189" t="s">
        <v>32</v>
      </c>
      <c r="E425" s="140" t="s">
        <v>32</v>
      </c>
      <c r="F425" s="190">
        <v>0</v>
      </c>
      <c r="G425" s="190">
        <v>0</v>
      </c>
      <c r="H425" s="190">
        <v>0</v>
      </c>
      <c r="I425" s="190">
        <v>0</v>
      </c>
      <c r="J425" s="190">
        <v>0</v>
      </c>
      <c r="K425" s="190">
        <v>0</v>
      </c>
      <c r="L425" s="190">
        <v>0</v>
      </c>
      <c r="M425" s="190">
        <v>0</v>
      </c>
      <c r="N425" s="190">
        <v>0</v>
      </c>
      <c r="O425" s="190">
        <v>0</v>
      </c>
      <c r="P425" s="190">
        <v>0</v>
      </c>
      <c r="Q425" s="190">
        <f t="shared" si="101"/>
        <v>0</v>
      </c>
      <c r="R425" s="191">
        <f t="shared" si="114"/>
        <v>0</v>
      </c>
    </row>
    <row r="426">
      <c r="A426" s="60" t="s">
        <v>670</v>
      </c>
      <c r="B426" s="194" t="s">
        <v>58</v>
      </c>
      <c r="C426" s="85" t="s">
        <v>31</v>
      </c>
      <c r="D426" s="189" t="s">
        <v>32</v>
      </c>
      <c r="E426" s="140" t="s">
        <v>32</v>
      </c>
      <c r="F426" s="190">
        <v>0</v>
      </c>
      <c r="G426" s="190">
        <v>0</v>
      </c>
      <c r="H426" s="190">
        <v>0</v>
      </c>
      <c r="I426" s="190">
        <v>0</v>
      </c>
      <c r="J426" s="190">
        <v>0</v>
      </c>
      <c r="K426" s="190">
        <v>0</v>
      </c>
      <c r="L426" s="190">
        <v>0</v>
      </c>
      <c r="M426" s="190">
        <v>0</v>
      </c>
      <c r="N426" s="190">
        <v>0</v>
      </c>
      <c r="O426" s="190">
        <v>0</v>
      </c>
      <c r="P426" s="190">
        <v>0</v>
      </c>
      <c r="Q426" s="190">
        <f t="shared" si="101"/>
        <v>0</v>
      </c>
      <c r="R426" s="191">
        <f t="shared" si="114"/>
        <v>0</v>
      </c>
    </row>
    <row r="427">
      <c r="A427" s="60" t="s">
        <v>43</v>
      </c>
      <c r="B427" s="93" t="s">
        <v>671</v>
      </c>
      <c r="C427" s="85" t="s">
        <v>31</v>
      </c>
      <c r="D427" s="189" t="s">
        <v>32</v>
      </c>
      <c r="E427" s="140" t="s">
        <v>32</v>
      </c>
      <c r="F427" s="190">
        <f>(F376+F406)*0.18</f>
        <v>0</v>
      </c>
      <c r="G427" s="190">
        <f>(G382+G406+G388)*0.2</f>
        <v>1.82118</v>
      </c>
      <c r="H427" s="190">
        <f t="shared" ref="H427:P427" si="119">(H382+H406+H388)*0.2</f>
        <v>0.13788932833333334</v>
      </c>
      <c r="I427" s="190">
        <f t="shared" si="119"/>
        <v>1.8843635000000001</v>
      </c>
      <c r="J427" s="190">
        <f t="shared" si="119"/>
        <v>1.3686</v>
      </c>
      <c r="K427" s="190">
        <f t="shared" si="119"/>
        <v>2.0429651666666664</v>
      </c>
      <c r="L427" s="190">
        <f t="shared" si="119"/>
        <v>1.7313132833333331</v>
      </c>
      <c r="M427" s="190">
        <f t="shared" si="119"/>
        <v>2.1905118333333338</v>
      </c>
      <c r="N427" s="190">
        <f t="shared" si="119"/>
        <v>1.7394000000000003</v>
      </c>
      <c r="O427" s="190">
        <f t="shared" si="119"/>
        <v>2.2136399999999994</v>
      </c>
      <c r="P427" s="190">
        <f t="shared" si="119"/>
        <v>1.7457026666666673</v>
      </c>
      <c r="Q427" s="190">
        <f>G427+I427+K427+M427+O427</f>
        <v>10.1526605</v>
      </c>
      <c r="R427" s="191">
        <f t="shared" si="114"/>
        <v>6.7229052783333341</v>
      </c>
    </row>
    <row r="428">
      <c r="A428" s="60" t="s">
        <v>45</v>
      </c>
      <c r="B428" s="93" t="s">
        <v>672</v>
      </c>
      <c r="C428" s="85" t="s">
        <v>31</v>
      </c>
      <c r="D428" s="189" t="s">
        <v>32</v>
      </c>
      <c r="E428" s="140" t="s">
        <v>32</v>
      </c>
      <c r="F428" s="190">
        <f t="shared" ref="F428:P428" si="120">F429+F430</f>
        <v>0</v>
      </c>
      <c r="G428" s="190">
        <f t="shared" si="120"/>
        <v>0</v>
      </c>
      <c r="H428" s="190">
        <f t="shared" si="120"/>
        <v>0</v>
      </c>
      <c r="I428" s="190">
        <f t="shared" si="120"/>
        <v>0</v>
      </c>
      <c r="J428" s="190">
        <v>0.017496941666666821</v>
      </c>
      <c r="K428" s="190">
        <f t="shared" si="120"/>
        <v>0</v>
      </c>
      <c r="L428" s="190">
        <f t="shared" si="120"/>
        <v>0</v>
      </c>
      <c r="M428" s="190">
        <f t="shared" si="120"/>
        <v>0</v>
      </c>
      <c r="N428" s="190">
        <f t="shared" si="120"/>
        <v>0</v>
      </c>
      <c r="O428" s="190">
        <f t="shared" si="120"/>
        <v>0</v>
      </c>
      <c r="P428" s="190">
        <f t="shared" si="120"/>
        <v>0</v>
      </c>
      <c r="Q428" s="190">
        <f t="shared" si="101"/>
        <v>0</v>
      </c>
      <c r="R428" s="191">
        <f t="shared" si="114"/>
        <v>0.017496941666666821</v>
      </c>
    </row>
    <row r="429" ht="18.75">
      <c r="A429" s="60" t="s">
        <v>673</v>
      </c>
      <c r="B429" s="87" t="s">
        <v>674</v>
      </c>
      <c r="C429" s="85" t="s">
        <v>31</v>
      </c>
      <c r="D429" s="189" t="s">
        <v>32</v>
      </c>
      <c r="E429" s="140" t="s">
        <v>32</v>
      </c>
      <c r="F429" s="190">
        <v>0</v>
      </c>
      <c r="G429" s="190">
        <v>0</v>
      </c>
      <c r="H429" s="190">
        <v>0</v>
      </c>
      <c r="I429" s="190">
        <v>0</v>
      </c>
      <c r="J429" s="190">
        <v>0</v>
      </c>
      <c r="K429" s="190">
        <v>0</v>
      </c>
      <c r="L429" s="190">
        <v>0</v>
      </c>
      <c r="M429" s="190">
        <v>0</v>
      </c>
      <c r="N429" s="190">
        <v>0</v>
      </c>
      <c r="O429" s="190">
        <v>0</v>
      </c>
      <c r="P429" s="190">
        <v>0</v>
      </c>
      <c r="Q429" s="190">
        <f t="shared" si="101"/>
        <v>0</v>
      </c>
      <c r="R429" s="191">
        <f t="shared" si="114"/>
        <v>0</v>
      </c>
      <c r="S429" s="195"/>
      <c r="T429" s="196"/>
    </row>
    <row r="430">
      <c r="A430" s="60" t="s">
        <v>675</v>
      </c>
      <c r="B430" s="87" t="s">
        <v>676</v>
      </c>
      <c r="C430" s="85" t="s">
        <v>31</v>
      </c>
      <c r="D430" s="189" t="s">
        <v>32</v>
      </c>
      <c r="E430" s="140" t="s">
        <v>32</v>
      </c>
      <c r="F430" s="190">
        <v>0</v>
      </c>
      <c r="G430" s="190">
        <v>0</v>
      </c>
      <c r="H430" s="190">
        <v>0</v>
      </c>
      <c r="I430" s="190">
        <v>0</v>
      </c>
      <c r="J430" s="190">
        <v>0</v>
      </c>
      <c r="K430" s="190">
        <v>0</v>
      </c>
      <c r="L430" s="190">
        <v>0</v>
      </c>
      <c r="M430" s="190">
        <v>0</v>
      </c>
      <c r="N430" s="190">
        <v>0</v>
      </c>
      <c r="O430" s="190">
        <v>0</v>
      </c>
      <c r="P430" s="190">
        <v>0</v>
      </c>
      <c r="Q430" s="190">
        <f t="shared" si="101"/>
        <v>0</v>
      </c>
      <c r="R430" s="191">
        <f t="shared" si="114"/>
        <v>0</v>
      </c>
      <c r="S430" s="197"/>
    </row>
    <row r="431">
      <c r="A431" s="60" t="s">
        <v>61</v>
      </c>
      <c r="B431" s="188" t="s">
        <v>677</v>
      </c>
      <c r="C431" s="85" t="s">
        <v>31</v>
      </c>
      <c r="D431" s="189" t="s">
        <v>32</v>
      </c>
      <c r="E431" s="140" t="s">
        <v>32</v>
      </c>
      <c r="F431" s="190">
        <f>SUM(F432:F436,F441,F442)</f>
        <v>0</v>
      </c>
      <c r="G431" s="190">
        <f t="shared" ref="G431:P431" si="121">SUM(G432:G436,G441,G442)</f>
        <v>0</v>
      </c>
      <c r="H431" s="190">
        <f t="shared" si="121"/>
        <v>0</v>
      </c>
      <c r="I431" s="190">
        <f t="shared" si="121"/>
        <v>0</v>
      </c>
      <c r="J431" s="190">
        <f t="shared" si="121"/>
        <v>0</v>
      </c>
      <c r="K431" s="190">
        <f t="shared" si="121"/>
        <v>0</v>
      </c>
      <c r="L431" s="190">
        <f t="shared" si="121"/>
        <v>0</v>
      </c>
      <c r="M431" s="190">
        <f t="shared" si="121"/>
        <v>0</v>
      </c>
      <c r="N431" s="190">
        <f t="shared" si="121"/>
        <v>0</v>
      </c>
      <c r="O431" s="190">
        <f t="shared" si="121"/>
        <v>0</v>
      </c>
      <c r="P431" s="190">
        <f t="shared" si="121"/>
        <v>0</v>
      </c>
      <c r="Q431" s="190">
        <f t="shared" si="101"/>
        <v>0</v>
      </c>
      <c r="R431" s="191">
        <f t="shared" si="114"/>
        <v>0</v>
      </c>
    </row>
    <row r="432">
      <c r="A432" s="60" t="s">
        <v>63</v>
      </c>
      <c r="B432" s="93" t="s">
        <v>678</v>
      </c>
      <c r="C432" s="85" t="s">
        <v>31</v>
      </c>
      <c r="D432" s="189" t="s">
        <v>32</v>
      </c>
      <c r="E432" s="140" t="s">
        <v>32</v>
      </c>
      <c r="F432" s="190">
        <v>0</v>
      </c>
      <c r="G432" s="190">
        <v>0</v>
      </c>
      <c r="H432" s="190">
        <v>0</v>
      </c>
      <c r="I432" s="190">
        <v>0</v>
      </c>
      <c r="J432" s="190">
        <v>0</v>
      </c>
      <c r="K432" s="190">
        <v>0</v>
      </c>
      <c r="L432" s="190">
        <v>0</v>
      </c>
      <c r="M432" s="190">
        <v>0</v>
      </c>
      <c r="N432" s="190">
        <v>0</v>
      </c>
      <c r="O432" s="190">
        <v>0</v>
      </c>
      <c r="P432" s="190">
        <v>0</v>
      </c>
      <c r="Q432" s="190">
        <f t="shared" si="101"/>
        <v>0</v>
      </c>
      <c r="R432" s="191">
        <f t="shared" si="114"/>
        <v>0</v>
      </c>
    </row>
    <row r="433">
      <c r="A433" s="60" t="s">
        <v>67</v>
      </c>
      <c r="B433" s="93" t="s">
        <v>679</v>
      </c>
      <c r="C433" s="85" t="s">
        <v>31</v>
      </c>
      <c r="D433" s="189" t="s">
        <v>32</v>
      </c>
      <c r="E433" s="140" t="s">
        <v>32</v>
      </c>
      <c r="F433" s="190">
        <v>0</v>
      </c>
      <c r="G433" s="190">
        <v>0</v>
      </c>
      <c r="H433" s="190">
        <v>0</v>
      </c>
      <c r="I433" s="190">
        <v>0</v>
      </c>
      <c r="J433" s="190">
        <v>0</v>
      </c>
      <c r="K433" s="190">
        <v>0</v>
      </c>
      <c r="L433" s="190">
        <v>0</v>
      </c>
      <c r="M433" s="190">
        <v>0</v>
      </c>
      <c r="N433" s="190">
        <v>0</v>
      </c>
      <c r="O433" s="190">
        <v>0</v>
      </c>
      <c r="P433" s="190">
        <v>0</v>
      </c>
      <c r="Q433" s="190">
        <f t="shared" si="101"/>
        <v>0</v>
      </c>
      <c r="R433" s="191">
        <f t="shared" si="114"/>
        <v>0</v>
      </c>
    </row>
    <row r="434">
      <c r="A434" s="60" t="s">
        <v>68</v>
      </c>
      <c r="B434" s="93" t="s">
        <v>680</v>
      </c>
      <c r="C434" s="85" t="s">
        <v>31</v>
      </c>
      <c r="D434" s="189" t="s">
        <v>32</v>
      </c>
      <c r="E434" s="140" t="s">
        <v>32</v>
      </c>
      <c r="F434" s="190">
        <v>0</v>
      </c>
      <c r="G434" s="190">
        <v>0</v>
      </c>
      <c r="H434" s="190">
        <v>0</v>
      </c>
      <c r="I434" s="190">
        <v>0</v>
      </c>
      <c r="J434" s="190">
        <v>0</v>
      </c>
      <c r="K434" s="190">
        <v>0</v>
      </c>
      <c r="L434" s="190">
        <v>0</v>
      </c>
      <c r="M434" s="190">
        <v>0</v>
      </c>
      <c r="N434" s="190">
        <v>0</v>
      </c>
      <c r="O434" s="190">
        <v>0</v>
      </c>
      <c r="P434" s="190">
        <v>0</v>
      </c>
      <c r="Q434" s="190">
        <f t="shared" si="101"/>
        <v>0</v>
      </c>
      <c r="R434" s="191">
        <f t="shared" si="114"/>
        <v>0</v>
      </c>
    </row>
    <row r="435">
      <c r="A435" s="60" t="s">
        <v>69</v>
      </c>
      <c r="B435" s="93" t="s">
        <v>681</v>
      </c>
      <c r="C435" s="85" t="s">
        <v>31</v>
      </c>
      <c r="D435" s="189" t="s">
        <v>32</v>
      </c>
      <c r="E435" s="140" t="s">
        <v>32</v>
      </c>
      <c r="F435" s="190">
        <v>0</v>
      </c>
      <c r="G435" s="190">
        <v>0</v>
      </c>
      <c r="H435" s="190">
        <v>0</v>
      </c>
      <c r="I435" s="190">
        <v>0</v>
      </c>
      <c r="J435" s="190">
        <v>0</v>
      </c>
      <c r="K435" s="190">
        <v>0</v>
      </c>
      <c r="L435" s="190">
        <v>0</v>
      </c>
      <c r="M435" s="190">
        <v>0</v>
      </c>
      <c r="N435" s="190">
        <v>0</v>
      </c>
      <c r="O435" s="190">
        <v>0</v>
      </c>
      <c r="P435" s="190">
        <v>0</v>
      </c>
      <c r="Q435" s="190">
        <f t="shared" si="101"/>
        <v>0</v>
      </c>
      <c r="R435" s="191">
        <f t="shared" si="114"/>
        <v>0</v>
      </c>
    </row>
    <row r="436">
      <c r="A436" s="60" t="s">
        <v>70</v>
      </c>
      <c r="B436" s="93" t="s">
        <v>682</v>
      </c>
      <c r="C436" s="85" t="s">
        <v>31</v>
      </c>
      <c r="D436" s="189" t="s">
        <v>32</v>
      </c>
      <c r="E436" s="140" t="s">
        <v>32</v>
      </c>
      <c r="F436" s="190">
        <f t="shared" ref="F436:P436" si="122">F437+F439</f>
        <v>0</v>
      </c>
      <c r="G436" s="190">
        <f t="shared" si="122"/>
        <v>0</v>
      </c>
      <c r="H436" s="190">
        <f t="shared" si="122"/>
        <v>0</v>
      </c>
      <c r="I436" s="190">
        <f t="shared" si="122"/>
        <v>0</v>
      </c>
      <c r="J436" s="190">
        <f t="shared" si="122"/>
        <v>0</v>
      </c>
      <c r="K436" s="190">
        <f t="shared" si="122"/>
        <v>0</v>
      </c>
      <c r="L436" s="190">
        <f t="shared" si="122"/>
        <v>0</v>
      </c>
      <c r="M436" s="190">
        <f t="shared" si="122"/>
        <v>0</v>
      </c>
      <c r="N436" s="190">
        <f t="shared" si="122"/>
        <v>0</v>
      </c>
      <c r="O436" s="190">
        <f t="shared" si="122"/>
        <v>0</v>
      </c>
      <c r="P436" s="190">
        <f t="shared" si="122"/>
        <v>0</v>
      </c>
      <c r="Q436" s="190">
        <f t="shared" si="101"/>
        <v>0</v>
      </c>
      <c r="R436" s="191">
        <f t="shared" si="114"/>
        <v>0</v>
      </c>
    </row>
    <row r="437">
      <c r="A437" s="60" t="s">
        <v>110</v>
      </c>
      <c r="B437" s="87" t="s">
        <v>319</v>
      </c>
      <c r="C437" s="85" t="s">
        <v>31</v>
      </c>
      <c r="D437" s="189" t="s">
        <v>32</v>
      </c>
      <c r="E437" s="140" t="s">
        <v>32</v>
      </c>
      <c r="F437" s="190">
        <v>0</v>
      </c>
      <c r="G437" s="190">
        <v>0</v>
      </c>
      <c r="H437" s="190">
        <v>0</v>
      </c>
      <c r="I437" s="190">
        <v>0</v>
      </c>
      <c r="J437" s="190">
        <v>0</v>
      </c>
      <c r="K437" s="190">
        <v>0</v>
      </c>
      <c r="L437" s="190">
        <v>0</v>
      </c>
      <c r="M437" s="190">
        <v>0</v>
      </c>
      <c r="N437" s="190">
        <v>0</v>
      </c>
      <c r="O437" s="190">
        <v>0</v>
      </c>
      <c r="P437" s="190">
        <v>0</v>
      </c>
      <c r="Q437" s="190">
        <f t="shared" si="101"/>
        <v>0</v>
      </c>
      <c r="R437" s="191">
        <f t="shared" si="114"/>
        <v>0</v>
      </c>
    </row>
    <row r="438" ht="31.5">
      <c r="A438" s="60" t="s">
        <v>683</v>
      </c>
      <c r="B438" s="94" t="s">
        <v>684</v>
      </c>
      <c r="C438" s="85" t="s">
        <v>31</v>
      </c>
      <c r="D438" s="189" t="s">
        <v>32</v>
      </c>
      <c r="E438" s="140" t="s">
        <v>32</v>
      </c>
      <c r="F438" s="190">
        <v>0</v>
      </c>
      <c r="G438" s="190">
        <v>0</v>
      </c>
      <c r="H438" s="190">
        <v>0</v>
      </c>
      <c r="I438" s="190">
        <v>0</v>
      </c>
      <c r="J438" s="190">
        <v>0</v>
      </c>
      <c r="K438" s="190">
        <v>0</v>
      </c>
      <c r="L438" s="190">
        <v>0</v>
      </c>
      <c r="M438" s="190">
        <v>0</v>
      </c>
      <c r="N438" s="190">
        <v>0</v>
      </c>
      <c r="O438" s="190">
        <v>0</v>
      </c>
      <c r="P438" s="190">
        <v>0</v>
      </c>
      <c r="Q438" s="190">
        <f t="shared" si="101"/>
        <v>0</v>
      </c>
      <c r="R438" s="191">
        <f t="shared" si="114"/>
        <v>0</v>
      </c>
    </row>
    <row r="439">
      <c r="A439" s="60" t="s">
        <v>112</v>
      </c>
      <c r="B439" s="87" t="s">
        <v>321</v>
      </c>
      <c r="C439" s="85" t="s">
        <v>31</v>
      </c>
      <c r="D439" s="189" t="s">
        <v>32</v>
      </c>
      <c r="E439" s="140" t="s">
        <v>32</v>
      </c>
      <c r="F439" s="190">
        <v>0</v>
      </c>
      <c r="G439" s="190">
        <v>0</v>
      </c>
      <c r="H439" s="190">
        <v>0</v>
      </c>
      <c r="I439" s="190">
        <v>0</v>
      </c>
      <c r="J439" s="190">
        <v>0</v>
      </c>
      <c r="K439" s="190">
        <v>0</v>
      </c>
      <c r="L439" s="190">
        <v>0</v>
      </c>
      <c r="M439" s="190">
        <v>0</v>
      </c>
      <c r="N439" s="190">
        <v>0</v>
      </c>
      <c r="O439" s="190">
        <v>0</v>
      </c>
      <c r="P439" s="190">
        <v>0</v>
      </c>
      <c r="Q439" s="190">
        <f t="shared" si="101"/>
        <v>0</v>
      </c>
      <c r="R439" s="191">
        <f t="shared" si="114"/>
        <v>0</v>
      </c>
    </row>
    <row r="440" ht="31.5">
      <c r="A440" s="60" t="s">
        <v>685</v>
      </c>
      <c r="B440" s="94" t="s">
        <v>686</v>
      </c>
      <c r="C440" s="85" t="s">
        <v>31</v>
      </c>
      <c r="D440" s="189" t="s">
        <v>32</v>
      </c>
      <c r="E440" s="140" t="s">
        <v>32</v>
      </c>
      <c r="F440" s="190">
        <v>0</v>
      </c>
      <c r="G440" s="190">
        <v>0</v>
      </c>
      <c r="H440" s="190">
        <v>0</v>
      </c>
      <c r="I440" s="190">
        <v>0</v>
      </c>
      <c r="J440" s="190">
        <v>0</v>
      </c>
      <c r="K440" s="190">
        <v>0</v>
      </c>
      <c r="L440" s="190">
        <v>0</v>
      </c>
      <c r="M440" s="190">
        <v>0</v>
      </c>
      <c r="N440" s="190">
        <v>0</v>
      </c>
      <c r="O440" s="190">
        <v>0</v>
      </c>
      <c r="P440" s="190">
        <v>0</v>
      </c>
      <c r="Q440" s="190">
        <f t="shared" si="101"/>
        <v>0</v>
      </c>
      <c r="R440" s="191">
        <f t="shared" si="114"/>
        <v>0</v>
      </c>
    </row>
    <row r="441">
      <c r="A441" s="60" t="s">
        <v>71</v>
      </c>
      <c r="B441" s="93" t="s">
        <v>687</v>
      </c>
      <c r="C441" s="85" t="s">
        <v>31</v>
      </c>
      <c r="D441" s="189" t="s">
        <v>32</v>
      </c>
      <c r="E441" s="140" t="s">
        <v>32</v>
      </c>
      <c r="F441" s="190">
        <v>0</v>
      </c>
      <c r="G441" s="190">
        <v>0</v>
      </c>
      <c r="H441" s="190">
        <v>0</v>
      </c>
      <c r="I441" s="190">
        <v>0</v>
      </c>
      <c r="J441" s="190">
        <v>0</v>
      </c>
      <c r="K441" s="190">
        <v>0</v>
      </c>
      <c r="L441" s="190">
        <v>0</v>
      </c>
      <c r="M441" s="190">
        <v>0</v>
      </c>
      <c r="N441" s="190">
        <v>0</v>
      </c>
      <c r="O441" s="190">
        <v>0</v>
      </c>
      <c r="P441" s="190">
        <v>0</v>
      </c>
      <c r="Q441" s="190">
        <f t="shared" ref="Q441:Q451" si="123">G441+I441+K441</f>
        <v>0</v>
      </c>
      <c r="R441" s="191">
        <f>G441+I441+L441</f>
        <v>0</v>
      </c>
    </row>
    <row r="442" ht="16.5">
      <c r="A442" s="96" t="s">
        <v>72</v>
      </c>
      <c r="B442" s="124" t="s">
        <v>688</v>
      </c>
      <c r="C442" s="98" t="s">
        <v>31</v>
      </c>
      <c r="D442" s="198" t="s">
        <v>32</v>
      </c>
      <c r="E442" s="199" t="s">
        <v>32</v>
      </c>
      <c r="F442" s="200">
        <v>0</v>
      </c>
      <c r="G442" s="200">
        <v>0</v>
      </c>
      <c r="H442" s="200">
        <v>0</v>
      </c>
      <c r="I442" s="200">
        <v>0</v>
      </c>
      <c r="J442" s="200">
        <v>0</v>
      </c>
      <c r="K442" s="200">
        <v>0</v>
      </c>
      <c r="L442" s="200">
        <v>0</v>
      </c>
      <c r="M442" s="200">
        <v>0</v>
      </c>
      <c r="N442" s="200">
        <v>0</v>
      </c>
      <c r="O442" s="200">
        <v>0</v>
      </c>
      <c r="P442" s="200">
        <v>0</v>
      </c>
      <c r="Q442" s="200">
        <f t="shared" si="123"/>
        <v>0</v>
      </c>
      <c r="R442" s="201">
        <f>H442+J442+L442</f>
        <v>0</v>
      </c>
    </row>
    <row r="443">
      <c r="A443" s="104" t="s">
        <v>130</v>
      </c>
      <c r="B443" s="79" t="s">
        <v>123</v>
      </c>
      <c r="C443" s="202" t="s">
        <v>32</v>
      </c>
      <c r="D443" s="184" t="s">
        <v>32</v>
      </c>
      <c r="E443" s="185" t="s">
        <v>32</v>
      </c>
      <c r="F443" s="186">
        <f t="shared" ref="F443:P443" si="124">F444+F448</f>
        <v>0</v>
      </c>
      <c r="G443" s="186">
        <f t="shared" si="124"/>
        <v>0</v>
      </c>
      <c r="H443" s="186">
        <f t="shared" si="124"/>
        <v>0</v>
      </c>
      <c r="I443" s="186">
        <f t="shared" si="124"/>
        <v>0</v>
      </c>
      <c r="J443" s="186">
        <f t="shared" si="124"/>
        <v>0</v>
      </c>
      <c r="K443" s="186">
        <f t="shared" si="124"/>
        <v>0</v>
      </c>
      <c r="L443" s="186">
        <f t="shared" si="124"/>
        <v>0</v>
      </c>
      <c r="M443" s="186">
        <f t="shared" si="124"/>
        <v>0</v>
      </c>
      <c r="N443" s="186">
        <f t="shared" si="124"/>
        <v>0</v>
      </c>
      <c r="O443" s="186">
        <f t="shared" si="124"/>
        <v>0</v>
      </c>
      <c r="P443" s="186">
        <f t="shared" si="124"/>
        <v>0</v>
      </c>
      <c r="Q443" s="186">
        <f t="shared" si="123"/>
        <v>0</v>
      </c>
      <c r="R443" s="187">
        <f t="shared" ref="R443:R450" si="125">G443+I443+L443</f>
        <v>0</v>
      </c>
    </row>
    <row r="444" ht="47.25">
      <c r="A444" s="203" t="s">
        <v>689</v>
      </c>
      <c r="B444" s="93" t="s">
        <v>690</v>
      </c>
      <c r="C444" s="85" t="s">
        <v>31</v>
      </c>
      <c r="D444" s="189" t="s">
        <v>32</v>
      </c>
      <c r="E444" s="140" t="s">
        <v>32</v>
      </c>
      <c r="F444" s="190">
        <f t="shared" ref="F444:P444" si="126">F445+F446+F447</f>
        <v>0</v>
      </c>
      <c r="G444" s="190">
        <f t="shared" si="126"/>
        <v>0</v>
      </c>
      <c r="H444" s="190">
        <f t="shared" si="126"/>
        <v>0</v>
      </c>
      <c r="I444" s="190">
        <f t="shared" si="126"/>
        <v>0</v>
      </c>
      <c r="J444" s="190">
        <f t="shared" si="126"/>
        <v>0</v>
      </c>
      <c r="K444" s="190">
        <f t="shared" si="126"/>
        <v>0</v>
      </c>
      <c r="L444" s="190">
        <f t="shared" si="126"/>
        <v>0</v>
      </c>
      <c r="M444" s="190">
        <f t="shared" si="126"/>
        <v>0</v>
      </c>
      <c r="N444" s="190">
        <f t="shared" si="126"/>
        <v>0</v>
      </c>
      <c r="O444" s="190">
        <f t="shared" si="126"/>
        <v>0</v>
      </c>
      <c r="P444" s="190">
        <f t="shared" si="126"/>
        <v>0</v>
      </c>
      <c r="Q444" s="190">
        <f t="shared" si="123"/>
        <v>0</v>
      </c>
      <c r="R444" s="191">
        <f t="shared" si="125"/>
        <v>0</v>
      </c>
    </row>
    <row r="445">
      <c r="A445" s="203" t="s">
        <v>133</v>
      </c>
      <c r="B445" s="87" t="s">
        <v>691</v>
      </c>
      <c r="C445" s="98" t="s">
        <v>31</v>
      </c>
      <c r="D445" s="189" t="s">
        <v>32</v>
      </c>
      <c r="E445" s="140" t="s">
        <v>32</v>
      </c>
      <c r="F445" s="190">
        <v>0</v>
      </c>
      <c r="G445" s="190">
        <v>0</v>
      </c>
      <c r="H445" s="190">
        <v>0</v>
      </c>
      <c r="I445" s="190">
        <v>0</v>
      </c>
      <c r="J445" s="190">
        <v>0</v>
      </c>
      <c r="K445" s="190">
        <v>0</v>
      </c>
      <c r="L445" s="190">
        <v>0</v>
      </c>
      <c r="M445" s="190">
        <v>0</v>
      </c>
      <c r="N445" s="190">
        <v>0</v>
      </c>
      <c r="O445" s="190">
        <v>0</v>
      </c>
      <c r="P445" s="190">
        <v>0</v>
      </c>
      <c r="Q445" s="190">
        <f t="shared" si="123"/>
        <v>0</v>
      </c>
      <c r="R445" s="191">
        <f t="shared" si="125"/>
        <v>0</v>
      </c>
    </row>
    <row r="446" ht="31.5">
      <c r="A446" s="203" t="s">
        <v>134</v>
      </c>
      <c r="B446" s="87" t="s">
        <v>692</v>
      </c>
      <c r="C446" s="98" t="s">
        <v>31</v>
      </c>
      <c r="D446" s="189" t="s">
        <v>32</v>
      </c>
      <c r="E446" s="140" t="s">
        <v>32</v>
      </c>
      <c r="F446" s="190">
        <v>0</v>
      </c>
      <c r="G446" s="190">
        <v>0</v>
      </c>
      <c r="H446" s="190">
        <v>0</v>
      </c>
      <c r="I446" s="190">
        <v>0</v>
      </c>
      <c r="J446" s="190">
        <v>0</v>
      </c>
      <c r="K446" s="190">
        <v>0</v>
      </c>
      <c r="L446" s="190">
        <v>0</v>
      </c>
      <c r="M446" s="190">
        <v>0</v>
      </c>
      <c r="N446" s="190">
        <v>0</v>
      </c>
      <c r="O446" s="190">
        <v>0</v>
      </c>
      <c r="P446" s="190">
        <v>0</v>
      </c>
      <c r="Q446" s="190">
        <f t="shared" si="123"/>
        <v>0</v>
      </c>
      <c r="R446" s="191">
        <f t="shared" si="125"/>
        <v>0</v>
      </c>
    </row>
    <row r="447">
      <c r="A447" s="203" t="s">
        <v>135</v>
      </c>
      <c r="B447" s="87" t="s">
        <v>693</v>
      </c>
      <c r="C447" s="98" t="s">
        <v>31</v>
      </c>
      <c r="D447" s="189" t="s">
        <v>32</v>
      </c>
      <c r="E447" s="140" t="s">
        <v>32</v>
      </c>
      <c r="F447" s="190">
        <v>0</v>
      </c>
      <c r="G447" s="190">
        <v>0</v>
      </c>
      <c r="H447" s="190">
        <v>0</v>
      </c>
      <c r="I447" s="190">
        <v>0</v>
      </c>
      <c r="J447" s="190">
        <v>0</v>
      </c>
      <c r="K447" s="190">
        <v>0</v>
      </c>
      <c r="L447" s="190">
        <v>0</v>
      </c>
      <c r="M447" s="190">
        <v>0</v>
      </c>
      <c r="N447" s="190">
        <v>0</v>
      </c>
      <c r="O447" s="190">
        <v>0</v>
      </c>
      <c r="P447" s="190">
        <v>0</v>
      </c>
      <c r="Q447" s="190">
        <f t="shared" si="123"/>
        <v>0</v>
      </c>
      <c r="R447" s="191">
        <f t="shared" si="125"/>
        <v>0</v>
      </c>
    </row>
    <row r="448" ht="33" customHeight="1">
      <c r="A448" s="203" t="s">
        <v>136</v>
      </c>
      <c r="B448" s="93" t="s">
        <v>694</v>
      </c>
      <c r="C448" s="175" t="s">
        <v>32</v>
      </c>
      <c r="D448" s="189" t="s">
        <v>32</v>
      </c>
      <c r="E448" s="140" t="s">
        <v>32</v>
      </c>
      <c r="F448" s="190">
        <f t="shared" ref="F448:O448" si="127">SUM(F449:F451)</f>
        <v>0</v>
      </c>
      <c r="G448" s="190">
        <f t="shared" si="127"/>
        <v>0</v>
      </c>
      <c r="H448" s="190">
        <f t="shared" si="127"/>
        <v>0</v>
      </c>
      <c r="I448" s="190">
        <f t="shared" si="127"/>
        <v>0</v>
      </c>
      <c r="J448" s="190">
        <f>SUM(J449:J451)</f>
        <v>0</v>
      </c>
      <c r="K448" s="190">
        <f t="shared" si="127"/>
        <v>0</v>
      </c>
      <c r="L448" s="190">
        <f>SUM(L449:L451)</f>
        <v>0</v>
      </c>
      <c r="M448" s="190">
        <f t="shared" si="127"/>
        <v>0</v>
      </c>
      <c r="N448" s="190">
        <f>SUM(N449:N451)</f>
        <v>0</v>
      </c>
      <c r="O448" s="190">
        <f t="shared" si="127"/>
        <v>0</v>
      </c>
      <c r="P448" s="190">
        <f>SUM(P449:P451)</f>
        <v>0</v>
      </c>
      <c r="Q448" s="190">
        <f t="shared" si="123"/>
        <v>0</v>
      </c>
      <c r="R448" s="191">
        <f t="shared" si="125"/>
        <v>0</v>
      </c>
    </row>
    <row r="449">
      <c r="A449" s="203" t="s">
        <v>695</v>
      </c>
      <c r="B449" s="87" t="s">
        <v>696</v>
      </c>
      <c r="C449" s="98" t="s">
        <v>31</v>
      </c>
      <c r="D449" s="189" t="s">
        <v>32</v>
      </c>
      <c r="E449" s="140" t="s">
        <v>32</v>
      </c>
      <c r="F449" s="190">
        <v>0</v>
      </c>
      <c r="G449" s="190">
        <v>0</v>
      </c>
      <c r="H449" s="190">
        <v>0</v>
      </c>
      <c r="I449" s="190">
        <v>0</v>
      </c>
      <c r="J449" s="190">
        <v>0</v>
      </c>
      <c r="K449" s="190">
        <v>0</v>
      </c>
      <c r="L449" s="190">
        <v>0</v>
      </c>
      <c r="M449" s="190">
        <v>0</v>
      </c>
      <c r="N449" s="190">
        <v>0</v>
      </c>
      <c r="O449" s="190">
        <v>0</v>
      </c>
      <c r="P449" s="190">
        <v>0</v>
      </c>
      <c r="Q449" s="190">
        <f t="shared" si="123"/>
        <v>0</v>
      </c>
      <c r="R449" s="191">
        <f t="shared" si="125"/>
        <v>0</v>
      </c>
    </row>
    <row r="450">
      <c r="A450" s="203" t="s">
        <v>697</v>
      </c>
      <c r="B450" s="87" t="s">
        <v>698</v>
      </c>
      <c r="C450" s="98" t="s">
        <v>31</v>
      </c>
      <c r="D450" s="189" t="s">
        <v>32</v>
      </c>
      <c r="E450" s="140" t="s">
        <v>32</v>
      </c>
      <c r="F450" s="190">
        <v>0</v>
      </c>
      <c r="G450" s="190">
        <v>0</v>
      </c>
      <c r="H450" s="190">
        <v>0</v>
      </c>
      <c r="I450" s="190">
        <v>0</v>
      </c>
      <c r="J450" s="190">
        <v>0</v>
      </c>
      <c r="K450" s="190">
        <v>0</v>
      </c>
      <c r="L450" s="190">
        <v>0</v>
      </c>
      <c r="M450" s="190">
        <v>0</v>
      </c>
      <c r="N450" s="190">
        <v>0</v>
      </c>
      <c r="O450" s="190">
        <v>0</v>
      </c>
      <c r="P450" s="190">
        <v>0</v>
      </c>
      <c r="Q450" s="190">
        <f t="shared" si="123"/>
        <v>0</v>
      </c>
      <c r="R450" s="191">
        <f t="shared" si="125"/>
        <v>0</v>
      </c>
    </row>
    <row r="451" ht="16.5">
      <c r="A451" s="204" t="s">
        <v>699</v>
      </c>
      <c r="B451" s="205" t="s">
        <v>700</v>
      </c>
      <c r="C451" s="110" t="s">
        <v>31</v>
      </c>
      <c r="D451" s="198" t="s">
        <v>32</v>
      </c>
      <c r="E451" s="199" t="s">
        <v>32</v>
      </c>
      <c r="F451" s="200">
        <v>0</v>
      </c>
      <c r="G451" s="200">
        <v>0</v>
      </c>
      <c r="H451" s="200">
        <v>0</v>
      </c>
      <c r="I451" s="200">
        <v>0</v>
      </c>
      <c r="J451" s="200">
        <v>0</v>
      </c>
      <c r="K451" s="200">
        <v>0</v>
      </c>
      <c r="L451" s="200">
        <v>0</v>
      </c>
      <c r="M451" s="200">
        <v>0</v>
      </c>
      <c r="N451" s="200">
        <v>0</v>
      </c>
      <c r="O451" s="200">
        <v>0</v>
      </c>
      <c r="P451" s="200">
        <v>0</v>
      </c>
      <c r="Q451" s="200">
        <f t="shared" si="123"/>
        <v>0</v>
      </c>
      <c r="R451" s="201">
        <f>H451+J451+L451</f>
        <v>0</v>
      </c>
    </row>
    <row r="452">
      <c r="A452" s="8"/>
      <c r="B452" s="9"/>
      <c r="C452" s="10"/>
      <c r="D452" s="11"/>
      <c r="E452" s="12"/>
      <c r="F452" s="13"/>
      <c r="G452" s="13"/>
      <c r="H452" s="13"/>
      <c r="I452" s="13"/>
      <c r="J452" s="13"/>
      <c r="K452" s="14"/>
      <c r="L452" s="14"/>
      <c r="M452" s="13"/>
      <c r="N452" s="13"/>
      <c r="O452" s="14"/>
      <c r="P452" s="14"/>
      <c r="Q452" s="14"/>
      <c r="R452" s="14"/>
    </row>
    <row r="453">
      <c r="A453" s="8"/>
      <c r="B453" s="9"/>
      <c r="C453" s="10"/>
      <c r="D453" s="11"/>
      <c r="E453" s="12"/>
      <c r="F453" s="13"/>
      <c r="G453" s="13"/>
      <c r="H453" s="13"/>
      <c r="I453" s="13"/>
      <c r="J453" s="13"/>
      <c r="K453" s="14"/>
      <c r="L453" s="14"/>
      <c r="M453" s="13"/>
      <c r="N453" s="13"/>
      <c r="O453" s="14"/>
      <c r="P453" s="14"/>
      <c r="Q453" s="14"/>
      <c r="R453" s="14"/>
    </row>
    <row r="454">
      <c r="A454" s="206" t="s">
        <v>701</v>
      </c>
      <c r="B454" s="9"/>
      <c r="C454" s="10"/>
      <c r="D454" s="11"/>
      <c r="E454" s="12"/>
      <c r="F454" s="13"/>
      <c r="G454" s="13"/>
      <c r="H454" s="13"/>
      <c r="I454" s="13"/>
      <c r="J454" s="13"/>
      <c r="K454" s="14"/>
      <c r="L454" s="14"/>
      <c r="M454" s="13"/>
      <c r="N454" s="13"/>
      <c r="O454" s="14"/>
      <c r="P454" s="14"/>
      <c r="Q454" s="14"/>
      <c r="R454" s="14"/>
    </row>
    <row r="455">
      <c r="A455" s="207" t="s">
        <v>702</v>
      </c>
      <c r="B455" s="207"/>
      <c r="C455" s="207"/>
      <c r="D455" s="207"/>
      <c r="E455" s="207"/>
      <c r="F455" s="207"/>
      <c r="G455" s="207"/>
      <c r="H455" s="207"/>
      <c r="I455" s="207"/>
      <c r="J455" s="207"/>
      <c r="K455" s="207"/>
      <c r="L455" s="207"/>
      <c r="M455" s="207"/>
      <c r="N455" s="207"/>
      <c r="O455" s="207"/>
      <c r="P455" s="207"/>
      <c r="Q455" s="207"/>
      <c r="R455" s="207"/>
    </row>
    <row r="456">
      <c r="A456" s="207" t="s">
        <v>703</v>
      </c>
      <c r="B456" s="207"/>
      <c r="C456" s="207"/>
      <c r="D456" s="207"/>
      <c r="E456" s="207"/>
      <c r="F456" s="207"/>
      <c r="G456" s="207"/>
      <c r="H456" s="207"/>
      <c r="I456" s="207"/>
      <c r="J456" s="207"/>
      <c r="K456" s="207"/>
      <c r="L456" s="207"/>
      <c r="M456" s="207"/>
      <c r="N456" s="207"/>
      <c r="O456" s="207"/>
      <c r="P456" s="207"/>
      <c r="Q456" s="207"/>
      <c r="R456" s="207"/>
    </row>
    <row r="457">
      <c r="A457" s="207" t="s">
        <v>704</v>
      </c>
      <c r="B457" s="207"/>
      <c r="C457" s="207"/>
      <c r="D457" s="207"/>
      <c r="E457" s="207"/>
      <c r="F457" s="207"/>
      <c r="G457" s="207"/>
      <c r="H457" s="207"/>
      <c r="I457" s="207"/>
      <c r="J457" s="207"/>
      <c r="K457" s="207"/>
      <c r="L457" s="207"/>
      <c r="M457" s="207"/>
      <c r="N457" s="207"/>
      <c r="O457" s="207"/>
      <c r="P457" s="207"/>
      <c r="Q457" s="207"/>
      <c r="R457" s="207"/>
    </row>
    <row r="458">
      <c r="A458" s="207" t="s">
        <v>705</v>
      </c>
      <c r="B458" s="9"/>
      <c r="C458" s="10"/>
      <c r="D458" s="11"/>
      <c r="E458" s="12"/>
      <c r="F458" s="13"/>
      <c r="G458" s="13"/>
      <c r="H458" s="13"/>
      <c r="I458" s="13"/>
      <c r="J458" s="13"/>
      <c r="K458" s="14"/>
      <c r="L458" s="14"/>
      <c r="M458" s="13"/>
      <c r="N458" s="13"/>
      <c r="O458" s="14"/>
      <c r="P458" s="14"/>
      <c r="Q458" s="14"/>
      <c r="R458" s="14"/>
    </row>
    <row r="459" ht="53.25" customHeight="1">
      <c r="A459" s="208" t="s">
        <v>706</v>
      </c>
      <c r="B459" s="208"/>
      <c r="C459" s="208"/>
      <c r="D459" s="208"/>
      <c r="E459" s="208"/>
      <c r="F459" s="208"/>
      <c r="G459" s="208"/>
      <c r="H459" s="208"/>
      <c r="I459" s="208"/>
      <c r="J459" s="208"/>
      <c r="K459" s="208"/>
      <c r="L459" s="208"/>
      <c r="M459" s="208"/>
      <c r="N459" s="208"/>
      <c r="O459" s="208"/>
      <c r="P459" s="208"/>
      <c r="Q459" s="208"/>
      <c r="R459" s="208"/>
    </row>
  </sheetData>
  <mergeCells count="33">
    <mergeCell ref="A6:R7"/>
    <mergeCell ref="A9:B9"/>
    <mergeCell ref="A12:B12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22:R22"/>
    <mergeCell ref="A166:R166"/>
    <mergeCell ref="A318:R318"/>
    <mergeCell ref="A368:R36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Q370:R370"/>
    <mergeCell ref="A373:B373"/>
    <mergeCell ref="A455:R455"/>
    <mergeCell ref="A456:R456"/>
    <mergeCell ref="A457:R457"/>
    <mergeCell ref="A459:R459"/>
  </mergeCells>
  <printOptions headings="0" gridLines="0"/>
  <pageMargins left="0.69999999999999996" right="0.69999999999999996" top="0.75" bottom="0.75" header="0.29999999999999999" footer="0.29999999999999999"/>
  <pageSetup paperSize="9" scale="3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Рыкованова Наталия Александровна</dc:creator>
  <cp:revision>1</cp:revision>
  <dcterms:created xsi:type="dcterms:W3CDTF">2023-05-15T07:02:26Z</dcterms:created>
  <dcterms:modified xsi:type="dcterms:W3CDTF">2023-07-06T03:56:52Z</dcterms:modified>
</cp:coreProperties>
</file>